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43652303-5BC5-4AA3-95AF-B4FFD5908D5E}" xr6:coauthVersionLast="47" xr6:coauthVersionMax="47" xr10:uidLastSave="{00000000-0000-0000-0000-000000000000}"/>
  <bookViews>
    <workbookView xWindow="-120" yWindow="-120" windowWidth="29040" windowHeight="15720" activeTab="3" xr2:uid="{7060C089-58DA-492A-AFC6-9650DC23BFD6}"/>
  </bookViews>
  <sheets>
    <sheet name="제1작업" sheetId="1" r:id="rId1"/>
    <sheet name="제2작업" sheetId="4" r:id="rId2"/>
    <sheet name="제3작업" sheetId="5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원가">제1작업!$F$5:$F$12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<sst xmlns="http://schemas.openxmlformats.org/spreadsheetml/2006/main" count="111" uniqueCount="46">
  <si>
    <t>상품코드</t>
    <phoneticPr fontId="1" type="noConversion"/>
  </si>
  <si>
    <t>BR-344</t>
    <phoneticPr fontId="1" type="noConversion"/>
  </si>
  <si>
    <t>CE-233</t>
    <phoneticPr fontId="1" type="noConversion"/>
  </si>
  <si>
    <t>CE-156</t>
    <phoneticPr fontId="1" type="noConversion"/>
  </si>
  <si>
    <t>ET-245</t>
    <phoneticPr fontId="1" type="noConversion"/>
  </si>
  <si>
    <t>BR-332</t>
    <phoneticPr fontId="1" type="noConversion"/>
  </si>
  <si>
    <t>CE-295</t>
    <phoneticPr fontId="1" type="noConversion"/>
  </si>
  <si>
    <t>브라질 원산지 판매가(단위:원)의 평균</t>
    <phoneticPr fontId="1" type="noConversion"/>
  </si>
  <si>
    <t>상품명</t>
    <phoneticPr fontId="1" type="noConversion"/>
  </si>
  <si>
    <t>산토스 NY2</t>
  </si>
  <si>
    <t>산토스 NY2</t>
    <phoneticPr fontId="1" type="noConversion"/>
  </si>
  <si>
    <t>산타로사</t>
    <phoneticPr fontId="1" type="noConversion"/>
  </si>
  <si>
    <t>후일라 수프리모</t>
    <phoneticPr fontId="1" type="noConversion"/>
  </si>
  <si>
    <t>모모라 G1</t>
    <phoneticPr fontId="1" type="noConversion"/>
  </si>
  <si>
    <t>모지아나 NY2</t>
    <phoneticPr fontId="1" type="noConversion"/>
  </si>
  <si>
    <t>카우카 수프리모</t>
    <phoneticPr fontId="1" type="noConversion"/>
  </si>
  <si>
    <t>씨에라 옐로우버본</t>
    <phoneticPr fontId="1" type="noConversion"/>
  </si>
  <si>
    <t>커피 원산지</t>
  </si>
  <si>
    <t>커피 원산지</t>
    <phoneticPr fontId="1" type="noConversion"/>
  </si>
  <si>
    <t>브라질</t>
  </si>
  <si>
    <t>브라질</t>
    <phoneticPr fontId="1" type="noConversion"/>
  </si>
  <si>
    <t>콜롬비아</t>
  </si>
  <si>
    <t>콜롬비아</t>
    <phoneticPr fontId="1" type="noConversion"/>
  </si>
  <si>
    <t>에티오피아</t>
  </si>
  <si>
    <t>에티오피아</t>
    <phoneticPr fontId="1" type="noConversion"/>
  </si>
  <si>
    <t>제조날짜</t>
  </si>
  <si>
    <t>제조날짜</t>
    <phoneticPr fontId="1" type="noConversion"/>
  </si>
  <si>
    <t>카피 원가
(단위:원)</t>
    <phoneticPr fontId="1" type="noConversion"/>
  </si>
  <si>
    <t>판매수량</t>
    <phoneticPr fontId="1" type="noConversion"/>
  </si>
  <si>
    <t>유통기한</t>
    <phoneticPr fontId="1" type="noConversion"/>
  </si>
  <si>
    <t>판매순위</t>
    <phoneticPr fontId="1" type="noConversion"/>
  </si>
  <si>
    <t>산타로사의 커피원가(단위:원)</t>
    <phoneticPr fontId="1" type="noConversion"/>
  </si>
  <si>
    <t>판매가
(단위:원)</t>
    <phoneticPr fontId="1" type="noConversion"/>
  </si>
  <si>
    <t>11월 15일 이후 제조한 커피 판매수량의 합</t>
    <phoneticPr fontId="1" type="noConversion"/>
  </si>
  <si>
    <t>&lt;&gt;에티오피아</t>
    <phoneticPr fontId="1" type="noConversion"/>
  </si>
  <si>
    <t>&gt;=7000</t>
    <phoneticPr fontId="1" type="noConversion"/>
  </si>
  <si>
    <t>총합계</t>
  </si>
  <si>
    <t>10월</t>
  </si>
  <si>
    <t>11월</t>
  </si>
  <si>
    <t>12월</t>
  </si>
  <si>
    <t>개수 : 상품명</t>
  </si>
  <si>
    <t>평균 : 판매가</t>
  </si>
  <si>
    <t>***</t>
  </si>
  <si>
    <t>BR-157</t>
    <phoneticPr fontId="1" type="noConversion"/>
  </si>
  <si>
    <t>ET-148</t>
    <phoneticPr fontId="1" type="noConversion"/>
  </si>
  <si>
    <t>아리차 예가체프G1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</si>
</sst>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\-000"/>
    <numFmt numFmtId="177" formatCode="#,##0&quot;개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1" fontId="2" fillId="0" borderId="20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4" fontId="2" fillId="0" borderId="26" xfId="0" applyNumberFormat="1" applyFont="1" applyFill="1" applyBorder="1" applyAlignment="1">
      <alignment horizontal="center" vertical="center"/>
    </xf>
    <xf numFmtId="41" fontId="2" fillId="0" borderId="26" xfId="0" applyNumberFormat="1" applyFont="1" applyFill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</cellXfs>
  <cellStyles count="1">
    <cellStyle name="표준" xfId="0" builtinId="0"/>
  </cellStyles>
  <dxfs count="10"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브라질 및 콜롬비아 커피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(제1작업!$H$5:$H$7,제1작업!$H$9:$H$11)</c:f>
              <c:numCache>
                <c:formatCode>_(* #,##0_);_(* \(#,##0\);_(* "-"_);_(@_)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4-463A-BDEA-0A257195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78132047"/>
        <c:axId val="778126287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4-463A-BDEA-0A2571951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4-463A-BDEA-0A257195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5023"/>
        <c:axId val="789032223"/>
      </c:lineChart>
      <c:catAx>
        <c:axId val="77813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78126287"/>
        <c:crosses val="autoZero"/>
        <c:auto val="1"/>
        <c:lblAlgn val="ctr"/>
        <c:lblOffset val="100"/>
        <c:noMultiLvlLbl val="0"/>
      </c:catAx>
      <c:valAx>
        <c:axId val="778126287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78132047"/>
        <c:crosses val="autoZero"/>
        <c:crossBetween val="between"/>
        <c:majorUnit val="3000"/>
      </c:valAx>
      <c:valAx>
        <c:axId val="789032223"/>
        <c:scaling>
          <c:orientation val="minMax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89025023"/>
        <c:crosses val="max"/>
        <c:crossBetween val="between"/>
        <c:majorUnit val="300"/>
      </c:valAx>
      <c:catAx>
        <c:axId val="78902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032223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EA1825-07DE-4C66-B7EF-5AD982428814}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115661</xdr:colOff>
      <xdr:row>0</xdr:row>
      <xdr:rowOff>74839</xdr:rowOff>
    </xdr:from>
    <xdr:to>
      <xdr:col>6</xdr:col>
      <xdr:colOff>381000</xdr:colOff>
      <xdr:row>2</xdr:row>
      <xdr:rowOff>176893</xdr:rowOff>
    </xdr:to>
    <xdr:sp macro="" textlink="">
      <xdr:nvSpPr>
        <xdr:cNvPr id="2" name="사다리꼴 1">
          <a:extLst>
            <a:ext uri="{FF2B5EF4-FFF2-40B4-BE49-F238E27FC236}">
              <a16:creationId xmlns:a16="http://schemas.microsoft.com/office/drawing/2014/main" id="{2828D5C5-1B68-7FC6-43D3-40837D40B9D2}"/>
            </a:ext>
          </a:extLst>
        </xdr:cNvPr>
        <xdr:cNvSpPr/>
      </xdr:nvSpPr>
      <xdr:spPr>
        <a:xfrm>
          <a:off x="238125" y="74839"/>
          <a:ext cx="4803321" cy="591911"/>
        </a:xfrm>
        <a:prstGeom prst="trapezoid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</a:p>
      </xdr:txBody>
    </xdr:sp>
    <xdr:clientData/>
  </xdr:twoCellAnchor>
  <xdr:twoCellAnchor editAs="oneCell">
    <xdr:from>
      <xdr:col>6</xdr:col>
      <xdr:colOff>578304</xdr:colOff>
      <xdr:row>0</xdr:row>
      <xdr:rowOff>81643</xdr:rowOff>
    </xdr:from>
    <xdr:to>
      <xdr:col>9</xdr:col>
      <xdr:colOff>197305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99AA6D9-B5FD-B9CB-5640-F684D2F1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1643"/>
          <a:ext cx="2163537" cy="598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5C9A9A7-8EC3-CCAA-C28F-81779EA1BA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0.38179</cdr:x>
      <cdr:y>0.16086</cdr:y>
    </cdr:from>
    <cdr:to>
      <cdr:x>0.47986</cdr:x>
      <cdr:y>0.22118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D07AF3B6-7FBD-6008-933F-8182BE74F467}"/>
            </a:ext>
          </a:extLst>
        </cdr:cNvPr>
        <cdr:cNvSpPr/>
      </cdr:nvSpPr>
      <cdr:spPr>
        <a:xfrm xmlns:a="http://schemas.openxmlformats.org/drawingml/2006/main">
          <a:off x="3549487" y="976923"/>
          <a:ext cx="911795" cy="366346"/>
        </a:xfrm>
        <a:prstGeom xmlns:a="http://schemas.openxmlformats.org/drawingml/2006/main" prst="wedgeRectCallout">
          <a:avLst>
            <a:gd name="adj1" fmla="val 95238"/>
            <a:gd name="adj2" fmla="val -3746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최다판매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2.954110300925" createdVersion="8" refreshedVersion="8" minRefreshableVersion="3" recordCount="8" xr:uid="{FEE0105F-9E04-4A72-8B47-A42871FC9E55}">
  <cacheSource type="worksheet">
    <worksheetSource ref="B4:H12" sheet="제1작업"/>
  </cacheSource>
  <cacheFields count="8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4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par="7"/>
    </cacheField>
    <cacheField name="카피 원가_x000a_(단위:원)" numFmtId="41">
      <sharedItems containsSemiMixedTypes="0" containsString="0" containsNumber="1" containsInteger="1" minValue="6300" maxValue="12300"/>
    </cacheField>
    <cacheField name="판매수량" numFmtId="177">
      <sharedItems containsSemiMixedTypes="0" containsString="0" containsNumber="1" containsInteger="1" minValue="248" maxValue="1532"/>
    </cacheField>
    <cacheField name="판매가_x000a_(단위:원)" numFmtId="41">
      <sharedItems containsSemiMixedTypes="0" containsString="0" containsNumber="1" containsInteger="1" minValue="11000" maxValue="33900"/>
    </cacheField>
    <cacheField name="개월(제조날짜)" numFmtId="0" databaseField="0">
      <fieldGroup base="3">
        <rangePr groupBy="months" startDate="2022-10-02T00:00:00" endDate="2022-12-24T00:00:00"/>
        <groupItems count="14">
          <s v="&lt;2022-10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12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257"/>
    <s v="씨에라 옐로우버본"/>
    <x v="0"/>
    <x v="5"/>
    <n v="6900"/>
    <n v="567"/>
    <n v="15000"/>
  </r>
  <r>
    <s v="ET-248"/>
    <s v="아리차 예가체프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8E8DED-FA53-4691-B159-2D1560BEFFC5}" name="피벗 테이블1" cacheId="6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제조날짜" colHeaderCaption="커피 원산지">
  <location ref="B2:H8" firstHeaderRow="1" firstDataRow="3" firstDataCol="1"/>
  <pivotFields count="8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numFmtId="14" showAll="0">
      <items count="8">
        <item x="1"/>
        <item x="0"/>
        <item x="2"/>
        <item x="6"/>
        <item x="3"/>
        <item x="5"/>
        <item x="4"/>
        <item t="default"/>
      </items>
    </pivotField>
    <pivotField numFmtId="41" showAll="0"/>
    <pivotField numFmtId="177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" fld="6" subtotal="average" baseField="8" baseItem="1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819CB-950B-4F9B-9BE2-727760E2D6A3}" name="표1" displayName="표1" ref="B18:H21" totalsRowShown="0" headerRowDxfId="1" tableBorderDxfId="9">
  <autoFilter ref="B18:H21" xr:uid="{F1A819CB-950B-4F9B-9BE2-727760E2D6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6C0E95-C7F0-4DA9-A33B-24A977B61F30}" name="상품코드" dataDxfId="8"/>
    <tableColumn id="2" xr3:uid="{F6716325-389C-4B0F-9A82-6D8DD32032C0}" name="상품명" dataDxfId="7"/>
    <tableColumn id="3" xr3:uid="{9DE0E134-9E0B-4D86-A891-351102C34CE8}" name="커피 원산지" dataDxfId="6"/>
    <tableColumn id="4" xr3:uid="{50902CF7-469A-4CD6-B5E8-575B18243A39}" name="제조날짜" dataDxfId="5"/>
    <tableColumn id="5" xr3:uid="{8E3D019C-F7BE-4FFE-B51E-99AACCD5573C}" name="카피 원가_x000a_(단위:원)" dataDxfId="4"/>
    <tableColumn id="6" xr3:uid="{6BA9F9A7-7BD3-4547-974E-32B466614140}" name="판매수량" dataDxfId="3"/>
    <tableColumn id="7" xr3:uid="{295F21CC-E79F-472C-844B-25AEA76DF762}" name="판매가_x000a_(단위:원)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A2AA-1E9B-4479-8CFB-419BB378A80F}">
  <dimension ref="B1:J14"/>
  <sheetViews>
    <sheetView zoomScale="140" zoomScaleNormal="140" workbookViewId="0">
      <selection activeCell="F5" sqref="F5"/>
    </sheetView>
  </sheetViews>
  <sheetFormatPr defaultRowHeight="13.5" x14ac:dyDescent="0.3"/>
  <cols>
    <col min="1" max="1" width="1.625" style="1" customWidth="1"/>
    <col min="2" max="2" width="9" style="1"/>
    <col min="3" max="3" width="17.125" style="1" customWidth="1"/>
    <col min="4" max="4" width="12.75" style="1" customWidth="1"/>
    <col min="5" max="5" width="11.625" style="1" bestFit="1" customWidth="1"/>
    <col min="6" max="6" width="10.875" style="1" bestFit="1" customWidth="1"/>
    <col min="7" max="7" width="9" style="1"/>
    <col min="8" max="8" width="12.75" style="1" customWidth="1"/>
    <col min="9" max="10" width="11.625" style="1" bestFit="1" customWidth="1"/>
    <col min="11" max="12" width="9" style="1"/>
    <col min="13" max="13" width="4.375" style="1" customWidth="1"/>
    <col min="14" max="16384" width="9" style="1"/>
  </cols>
  <sheetData>
    <row r="1" spans="2:10" ht="20.100000000000001" customHeight="1" x14ac:dyDescent="0.3"/>
    <row r="2" spans="2:10" ht="20.100000000000001" customHeight="1" x14ac:dyDescent="0.3"/>
    <row r="3" spans="2:10" ht="20.100000000000001" customHeight="1" thickBot="1" x14ac:dyDescent="0.35"/>
    <row r="4" spans="2:10" ht="27.75" thickBot="1" x14ac:dyDescent="0.35">
      <c r="B4" s="22" t="s">
        <v>0</v>
      </c>
      <c r="C4" s="23" t="s">
        <v>8</v>
      </c>
      <c r="D4" s="23" t="s">
        <v>18</v>
      </c>
      <c r="E4" s="23" t="s">
        <v>26</v>
      </c>
      <c r="F4" s="24" t="s">
        <v>27</v>
      </c>
      <c r="G4" s="23" t="s">
        <v>28</v>
      </c>
      <c r="H4" s="24" t="s">
        <v>32</v>
      </c>
      <c r="I4" s="23" t="s">
        <v>29</v>
      </c>
      <c r="J4" s="25" t="s">
        <v>30</v>
      </c>
    </row>
    <row r="5" spans="2:10" x14ac:dyDescent="0.3">
      <c r="B5" s="4" t="s">
        <v>1</v>
      </c>
      <c r="C5" s="5" t="s">
        <v>10</v>
      </c>
      <c r="D5" s="5" t="s">
        <v>20</v>
      </c>
      <c r="E5" s="19">
        <v>44854</v>
      </c>
      <c r="F5" s="30">
        <v>8500</v>
      </c>
      <c r="G5" s="27">
        <v>339</v>
      </c>
      <c r="H5" s="30">
        <v>18000</v>
      </c>
      <c r="I5" s="33">
        <f>CHOOSE(MID($B5,4,1),$E5+365,$E5+500,$E5+730)</f>
        <v>45584</v>
      </c>
      <c r="J5" s="6" t="str">
        <f>IF(_xlfn.RANK.EQ($G5,$G$5:$G$12)&lt;=3,_xlfn.RANK.EQ($G5,$G$5:$G$12)&amp;"위","")</f>
        <v/>
      </c>
    </row>
    <row r="6" spans="2:10" x14ac:dyDescent="0.3">
      <c r="B6" s="7" t="s">
        <v>2</v>
      </c>
      <c r="C6" s="2" t="s">
        <v>11</v>
      </c>
      <c r="D6" s="2" t="s">
        <v>22</v>
      </c>
      <c r="E6" s="3">
        <v>44836</v>
      </c>
      <c r="F6" s="31">
        <v>7000</v>
      </c>
      <c r="G6" s="28">
        <v>1035</v>
      </c>
      <c r="H6" s="31">
        <v>15200</v>
      </c>
      <c r="I6" s="3">
        <f t="shared" ref="I6:I12" si="0">CHOOSE(MID($B6,4,1),$E6+365,$E6+500,$E6+730)</f>
        <v>45336</v>
      </c>
      <c r="J6" s="8" t="str">
        <f t="shared" ref="J6:J12" si="1">IF(_xlfn.RANK.EQ($G6,$G$5:$G$12)&lt;=3,_xlfn.RANK.EQ($G6,$G$5:$G$12)&amp;"위","")</f>
        <v>2위</v>
      </c>
    </row>
    <row r="7" spans="2:10" x14ac:dyDescent="0.3">
      <c r="B7" s="7" t="s">
        <v>3</v>
      </c>
      <c r="C7" s="2" t="s">
        <v>12</v>
      </c>
      <c r="D7" s="2" t="s">
        <v>22</v>
      </c>
      <c r="E7" s="3">
        <v>44869</v>
      </c>
      <c r="F7" s="31">
        <v>6300</v>
      </c>
      <c r="G7" s="28">
        <v>326</v>
      </c>
      <c r="H7" s="31">
        <v>11000</v>
      </c>
      <c r="I7" s="3">
        <f t="shared" si="0"/>
        <v>45234</v>
      </c>
      <c r="J7" s="8" t="str">
        <f t="shared" si="1"/>
        <v/>
      </c>
    </row>
    <row r="8" spans="2:10" x14ac:dyDescent="0.3">
      <c r="B8" s="7" t="s">
        <v>4</v>
      </c>
      <c r="C8" s="2" t="s">
        <v>13</v>
      </c>
      <c r="D8" s="2" t="s">
        <v>24</v>
      </c>
      <c r="E8" s="3">
        <v>44903</v>
      </c>
      <c r="F8" s="31">
        <v>12300</v>
      </c>
      <c r="G8" s="28">
        <v>864</v>
      </c>
      <c r="H8" s="31">
        <v>33900</v>
      </c>
      <c r="I8" s="3">
        <f t="shared" si="0"/>
        <v>45403</v>
      </c>
      <c r="J8" s="8" t="str">
        <f t="shared" si="1"/>
        <v/>
      </c>
    </row>
    <row r="9" spans="2:10" x14ac:dyDescent="0.3">
      <c r="B9" s="7" t="s">
        <v>5</v>
      </c>
      <c r="C9" s="2" t="s">
        <v>14</v>
      </c>
      <c r="D9" s="2" t="s">
        <v>20</v>
      </c>
      <c r="E9" s="3">
        <v>44918</v>
      </c>
      <c r="F9" s="31">
        <v>9800</v>
      </c>
      <c r="G9" s="28">
        <v>1532</v>
      </c>
      <c r="H9" s="31">
        <v>14500</v>
      </c>
      <c r="I9" s="3">
        <f t="shared" si="0"/>
        <v>45648</v>
      </c>
      <c r="J9" s="8" t="str">
        <f t="shared" si="1"/>
        <v>1위</v>
      </c>
    </row>
    <row r="10" spans="2:10" x14ac:dyDescent="0.3">
      <c r="B10" s="7" t="s">
        <v>6</v>
      </c>
      <c r="C10" s="2" t="s">
        <v>15</v>
      </c>
      <c r="D10" s="2" t="s">
        <v>22</v>
      </c>
      <c r="E10" s="3">
        <v>44869</v>
      </c>
      <c r="F10" s="31">
        <v>6800</v>
      </c>
      <c r="G10" s="28">
        <v>248</v>
      </c>
      <c r="H10" s="31">
        <v>12300</v>
      </c>
      <c r="I10" s="3">
        <f t="shared" si="0"/>
        <v>45369</v>
      </c>
      <c r="J10" s="8" t="str">
        <f t="shared" si="1"/>
        <v/>
      </c>
    </row>
    <row r="11" spans="2:10" x14ac:dyDescent="0.3">
      <c r="B11" s="7" t="s">
        <v>43</v>
      </c>
      <c r="C11" s="2" t="s">
        <v>16</v>
      </c>
      <c r="D11" s="2" t="s">
        <v>20</v>
      </c>
      <c r="E11" s="3">
        <v>44910</v>
      </c>
      <c r="F11" s="31">
        <v>6900</v>
      </c>
      <c r="G11" s="28">
        <v>567</v>
      </c>
      <c r="H11" s="31">
        <v>15000</v>
      </c>
      <c r="I11" s="3">
        <f t="shared" si="0"/>
        <v>45275</v>
      </c>
      <c r="J11" s="8" t="str">
        <f t="shared" si="1"/>
        <v/>
      </c>
    </row>
    <row r="12" spans="2:10" ht="14.25" thickBot="1" x14ac:dyDescent="0.35">
      <c r="B12" s="20" t="s">
        <v>44</v>
      </c>
      <c r="C12" s="11" t="s">
        <v>45</v>
      </c>
      <c r="D12" s="11" t="s">
        <v>24</v>
      </c>
      <c r="E12" s="21">
        <v>44894</v>
      </c>
      <c r="F12" s="32">
        <v>10500</v>
      </c>
      <c r="G12" s="29">
        <v>954</v>
      </c>
      <c r="H12" s="32">
        <v>29500</v>
      </c>
      <c r="I12" s="21">
        <f t="shared" si="0"/>
        <v>45259</v>
      </c>
      <c r="J12" s="13" t="str">
        <f t="shared" si="1"/>
        <v>3위</v>
      </c>
    </row>
    <row r="13" spans="2:10" x14ac:dyDescent="0.3">
      <c r="B13" s="14" t="s">
        <v>7</v>
      </c>
      <c r="C13" s="15"/>
      <c r="D13" s="15"/>
      <c r="E13" s="16">
        <f>INT(DAVERAGE($D$4:$H$12,5,$D$4:$D$5))</f>
        <v>15833</v>
      </c>
      <c r="F13" s="17"/>
      <c r="G13" s="15" t="s">
        <v>31</v>
      </c>
      <c r="H13" s="15"/>
      <c r="I13" s="15"/>
      <c r="J13" s="18" t="str">
        <f>INDEX($C$5:$D$12,MATCH($C6,$C$5:$C$12,0),2)</f>
        <v>콜롬비아</v>
      </c>
    </row>
    <row r="14" spans="2:10" ht="14.25" thickBot="1" x14ac:dyDescent="0.35">
      <c r="B14" s="9" t="s">
        <v>33</v>
      </c>
      <c r="C14" s="10"/>
      <c r="D14" s="10"/>
      <c r="E14" s="11">
        <f ca="1">SUMIF($E$5:$G$12,"date(2022-11-15)",$G$5:$G$12)</f>
        <v>0</v>
      </c>
      <c r="F14" s="12"/>
      <c r="G14" s="26" t="s">
        <v>8</v>
      </c>
      <c r="H14" s="11" t="s">
        <v>9</v>
      </c>
      <c r="I14" s="26" t="s">
        <v>26</v>
      </c>
      <c r="J14" s="34">
        <f>VLOOKUP(H14,$C$5:$E$12,3,FALSE)</f>
        <v>44854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{91632EF2-8123-4AEA-A74B-8485FCDD8A2A}</x14:id>
        </ext>
      </extLst>
    </cfRule>
  </conditionalFormatting>
  <dataValidations count="1">
    <dataValidation type="list" allowBlank="1" showInputMessage="1" showErrorMessage="1" sqref="H14" xr:uid="{80AA53B0-1B96-4091-BDB7-4F2389DCC0A2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632EF2-8123-4AEA-A74B-8485FCDD8A2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9AA9-C05D-48BE-A5BB-D2E993C10B72}">
  <dimension ref="B1:H21"/>
  <sheetViews>
    <sheetView zoomScale="120" zoomScaleNormal="120" workbookViewId="0">
      <selection activeCell="C11" sqref="C11"/>
    </sheetView>
  </sheetViews>
  <sheetFormatPr defaultRowHeight="16.5" x14ac:dyDescent="0.3"/>
  <cols>
    <col min="1" max="1" width="1.625" customWidth="1"/>
    <col min="2" max="2" width="14" bestFit="1" customWidth="1"/>
    <col min="3" max="3" width="17.125" customWidth="1"/>
    <col min="4" max="4" width="12.75" customWidth="1"/>
    <col min="5" max="5" width="11.625" bestFit="1" customWidth="1"/>
    <col min="6" max="6" width="10.875" bestFit="1" customWidth="1"/>
    <col min="7" max="7" width="9.75" customWidth="1"/>
    <col min="8" max="8" width="12.75" customWidth="1"/>
  </cols>
  <sheetData>
    <row r="1" spans="2:8" ht="17.25" thickBot="1" x14ac:dyDescent="0.35"/>
    <row r="2" spans="2:8" ht="27.75" thickBot="1" x14ac:dyDescent="0.35">
      <c r="B2" s="22" t="s">
        <v>0</v>
      </c>
      <c r="C2" s="23" t="s">
        <v>8</v>
      </c>
      <c r="D2" s="23" t="s">
        <v>18</v>
      </c>
      <c r="E2" s="23" t="s">
        <v>26</v>
      </c>
      <c r="F2" s="24" t="s">
        <v>27</v>
      </c>
      <c r="G2" s="23" t="s">
        <v>28</v>
      </c>
      <c r="H2" s="24" t="s">
        <v>32</v>
      </c>
    </row>
    <row r="3" spans="2:8" x14ac:dyDescent="0.3">
      <c r="B3" s="4" t="s">
        <v>1</v>
      </c>
      <c r="C3" s="5" t="s">
        <v>10</v>
      </c>
      <c r="D3" s="5" t="s">
        <v>20</v>
      </c>
      <c r="E3" s="19">
        <v>44854</v>
      </c>
      <c r="F3" s="30">
        <v>8500</v>
      </c>
      <c r="G3" s="27">
        <v>339</v>
      </c>
      <c r="H3" s="30">
        <v>18000</v>
      </c>
    </row>
    <row r="4" spans="2:8" x14ac:dyDescent="0.3">
      <c r="B4" s="7" t="s">
        <v>2</v>
      </c>
      <c r="C4" s="2" t="s">
        <v>11</v>
      </c>
      <c r="D4" s="2" t="s">
        <v>22</v>
      </c>
      <c r="E4" s="3">
        <v>44836</v>
      </c>
      <c r="F4" s="31">
        <v>7000</v>
      </c>
      <c r="G4" s="28">
        <v>1035</v>
      </c>
      <c r="H4" s="31">
        <v>15200</v>
      </c>
    </row>
    <row r="5" spans="2:8" x14ac:dyDescent="0.3">
      <c r="B5" s="7" t="s">
        <v>3</v>
      </c>
      <c r="C5" s="2" t="s">
        <v>12</v>
      </c>
      <c r="D5" s="2" t="s">
        <v>22</v>
      </c>
      <c r="E5" s="3">
        <v>44869</v>
      </c>
      <c r="F5" s="31">
        <v>6300</v>
      </c>
      <c r="G5" s="28">
        <v>326</v>
      </c>
      <c r="H5" s="31">
        <v>11000</v>
      </c>
    </row>
    <row r="6" spans="2:8" x14ac:dyDescent="0.3">
      <c r="B6" s="7" t="s">
        <v>4</v>
      </c>
      <c r="C6" s="2" t="s">
        <v>13</v>
      </c>
      <c r="D6" s="2" t="s">
        <v>24</v>
      </c>
      <c r="E6" s="3">
        <v>44903</v>
      </c>
      <c r="F6" s="31">
        <v>12300</v>
      </c>
      <c r="G6" s="28">
        <v>864</v>
      </c>
      <c r="H6" s="31">
        <v>33900</v>
      </c>
    </row>
    <row r="7" spans="2:8" x14ac:dyDescent="0.3">
      <c r="B7" s="7" t="s">
        <v>5</v>
      </c>
      <c r="C7" s="2" t="s">
        <v>14</v>
      </c>
      <c r="D7" s="2" t="s">
        <v>20</v>
      </c>
      <c r="E7" s="3">
        <v>44918</v>
      </c>
      <c r="F7" s="31">
        <v>9800</v>
      </c>
      <c r="G7" s="28">
        <v>1532</v>
      </c>
      <c r="H7" s="31">
        <v>14500</v>
      </c>
    </row>
    <row r="8" spans="2:8" x14ac:dyDescent="0.3">
      <c r="B8" s="7" t="s">
        <v>6</v>
      </c>
      <c r="C8" s="2" t="s">
        <v>15</v>
      </c>
      <c r="D8" s="2" t="s">
        <v>22</v>
      </c>
      <c r="E8" s="3">
        <v>44869</v>
      </c>
      <c r="F8" s="31">
        <v>6800</v>
      </c>
      <c r="G8" s="28">
        <v>248</v>
      </c>
      <c r="H8" s="31">
        <v>12300</v>
      </c>
    </row>
    <row r="9" spans="2:8" x14ac:dyDescent="0.3">
      <c r="B9" s="7" t="s">
        <v>43</v>
      </c>
      <c r="C9" s="2" t="s">
        <v>16</v>
      </c>
      <c r="D9" s="2" t="s">
        <v>20</v>
      </c>
      <c r="E9" s="3">
        <v>44910</v>
      </c>
      <c r="F9" s="31">
        <v>6900</v>
      </c>
      <c r="G9" s="28">
        <v>567</v>
      </c>
      <c r="H9" s="31">
        <v>15000</v>
      </c>
    </row>
    <row r="10" spans="2:8" ht="17.25" thickBot="1" x14ac:dyDescent="0.35">
      <c r="B10" s="20" t="s">
        <v>44</v>
      </c>
      <c r="C10" s="11" t="s">
        <v>45</v>
      </c>
      <c r="D10" s="11" t="s">
        <v>24</v>
      </c>
      <c r="E10" s="21">
        <v>44894</v>
      </c>
      <c r="F10" s="32">
        <v>10500</v>
      </c>
      <c r="G10" s="29">
        <v>954</v>
      </c>
      <c r="H10" s="32">
        <v>29500</v>
      </c>
    </row>
    <row r="12" spans="2:8" ht="17.25" thickBot="1" x14ac:dyDescent="0.35"/>
    <row r="13" spans="2:8" ht="27" x14ac:dyDescent="0.3">
      <c r="B13" s="23" t="s">
        <v>18</v>
      </c>
      <c r="C13" s="24" t="s">
        <v>27</v>
      </c>
    </row>
    <row r="14" spans="2:8" x14ac:dyDescent="0.3">
      <c r="B14" t="s">
        <v>34</v>
      </c>
      <c r="C14" t="s">
        <v>35</v>
      </c>
    </row>
    <row r="18" spans="2:8" ht="27.75" thickBot="1" x14ac:dyDescent="0.35">
      <c r="B18" s="47" t="s">
        <v>0</v>
      </c>
      <c r="C18" s="48" t="s">
        <v>8</v>
      </c>
      <c r="D18" s="48" t="s">
        <v>18</v>
      </c>
      <c r="E18" s="48" t="s">
        <v>26</v>
      </c>
      <c r="F18" s="49" t="s">
        <v>27</v>
      </c>
      <c r="G18" s="48" t="s">
        <v>28</v>
      </c>
      <c r="H18" s="50" t="s">
        <v>32</v>
      </c>
    </row>
    <row r="19" spans="2:8" x14ac:dyDescent="0.3">
      <c r="B19" s="43" t="s">
        <v>1</v>
      </c>
      <c r="C19" s="35" t="s">
        <v>10</v>
      </c>
      <c r="D19" s="35" t="s">
        <v>20</v>
      </c>
      <c r="E19" s="36">
        <v>44854</v>
      </c>
      <c r="F19" s="37">
        <v>8500</v>
      </c>
      <c r="G19" s="38">
        <v>339</v>
      </c>
      <c r="H19" s="45">
        <v>18000</v>
      </c>
    </row>
    <row r="20" spans="2:8" x14ac:dyDescent="0.3">
      <c r="B20" s="44" t="s">
        <v>2</v>
      </c>
      <c r="C20" s="39" t="s">
        <v>11</v>
      </c>
      <c r="D20" s="39" t="s">
        <v>22</v>
      </c>
      <c r="E20" s="40">
        <v>44836</v>
      </c>
      <c r="F20" s="41">
        <v>7000</v>
      </c>
      <c r="G20" s="42">
        <v>1035</v>
      </c>
      <c r="H20" s="46">
        <v>15200</v>
      </c>
    </row>
    <row r="21" spans="2:8" x14ac:dyDescent="0.3">
      <c r="B21" s="51" t="s">
        <v>5</v>
      </c>
      <c r="C21" s="52" t="s">
        <v>14</v>
      </c>
      <c r="D21" s="52" t="s">
        <v>20</v>
      </c>
      <c r="E21" s="53">
        <v>44918</v>
      </c>
      <c r="F21" s="54">
        <v>9800</v>
      </c>
      <c r="G21" s="55">
        <v>1532</v>
      </c>
      <c r="H21" s="56">
        <v>14500</v>
      </c>
    </row>
  </sheetData>
  <phoneticPr fontId="1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{35A49656-F734-4BBC-B2A6-7CADCEFF2725}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A49656-F734-4BBC-B2A6-7CADCEFF272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F2B7-E310-4210-B012-64BB4F19E746}">
  <dimension ref="B2:H8"/>
  <sheetViews>
    <sheetView zoomScale="120" zoomScaleNormal="120" workbookViewId="0">
      <selection activeCell="E19" sqref="E19"/>
    </sheetView>
  </sheetViews>
  <sheetFormatPr defaultRowHeight="16.5" x14ac:dyDescent="0.3"/>
  <cols>
    <col min="1" max="1" width="1.625" customWidth="1"/>
    <col min="2" max="2" width="13.25" bestFit="1" customWidth="1"/>
    <col min="3" max="3" width="15.875" bestFit="1" customWidth="1"/>
    <col min="4" max="4" width="14.5" bestFit="1" customWidth="1"/>
    <col min="5" max="7" width="13.125" bestFit="1" customWidth="1"/>
    <col min="8" max="8" width="14.5" bestFit="1" customWidth="1"/>
    <col min="9" max="10" width="18" bestFit="1" customWidth="1"/>
  </cols>
  <sheetData>
    <row r="2" spans="2:8" x14ac:dyDescent="0.3">
      <c r="B2" s="58"/>
      <c r="C2" s="59" t="s">
        <v>17</v>
      </c>
      <c r="D2" s="58"/>
      <c r="E2" s="58"/>
      <c r="F2" s="58"/>
      <c r="G2" s="58"/>
      <c r="H2" s="58"/>
    </row>
    <row r="3" spans="2:8" x14ac:dyDescent="0.3">
      <c r="B3" s="58"/>
      <c r="C3" s="61" t="s">
        <v>21</v>
      </c>
      <c r="D3" s="60"/>
      <c r="E3" s="61" t="s">
        <v>23</v>
      </c>
      <c r="F3" s="60"/>
      <c r="G3" s="61" t="s">
        <v>19</v>
      </c>
      <c r="H3" s="60"/>
    </row>
    <row r="4" spans="2:8" x14ac:dyDescent="0.3">
      <c r="B4" s="59" t="s">
        <v>25</v>
      </c>
      <c r="C4" s="62" t="s">
        <v>40</v>
      </c>
      <c r="D4" s="62" t="s">
        <v>41</v>
      </c>
      <c r="E4" s="62" t="s">
        <v>40</v>
      </c>
      <c r="F4" s="62" t="s">
        <v>41</v>
      </c>
      <c r="G4" s="62" t="s">
        <v>40</v>
      </c>
      <c r="H4" s="62" t="s">
        <v>41</v>
      </c>
    </row>
    <row r="5" spans="2:8" x14ac:dyDescent="0.3">
      <c r="B5" s="57" t="s">
        <v>37</v>
      </c>
      <c r="C5" s="63">
        <v>1</v>
      </c>
      <c r="D5" s="63">
        <v>15200</v>
      </c>
      <c r="E5" s="63" t="s">
        <v>42</v>
      </c>
      <c r="F5" s="63" t="s">
        <v>42</v>
      </c>
      <c r="G5" s="63">
        <v>1</v>
      </c>
      <c r="H5" s="63">
        <v>18000</v>
      </c>
    </row>
    <row r="6" spans="2:8" x14ac:dyDescent="0.3">
      <c r="B6" s="57" t="s">
        <v>38</v>
      </c>
      <c r="C6" s="63">
        <v>2</v>
      </c>
      <c r="D6" s="63">
        <v>11650</v>
      </c>
      <c r="E6" s="63">
        <v>1</v>
      </c>
      <c r="F6" s="63">
        <v>29500</v>
      </c>
      <c r="G6" s="63" t="s">
        <v>42</v>
      </c>
      <c r="H6" s="63" t="s">
        <v>42</v>
      </c>
    </row>
    <row r="7" spans="2:8" x14ac:dyDescent="0.3">
      <c r="B7" s="57" t="s">
        <v>39</v>
      </c>
      <c r="C7" s="63" t="s">
        <v>42</v>
      </c>
      <c r="D7" s="63" t="s">
        <v>42</v>
      </c>
      <c r="E7" s="63">
        <v>1</v>
      </c>
      <c r="F7" s="63">
        <v>33900</v>
      </c>
      <c r="G7" s="63">
        <v>2</v>
      </c>
      <c r="H7" s="63">
        <v>14750</v>
      </c>
    </row>
    <row r="8" spans="2:8" x14ac:dyDescent="0.3">
      <c r="B8" s="57" t="s">
        <v>36</v>
      </c>
      <c r="C8" s="63">
        <v>3</v>
      </c>
      <c r="D8" s="63">
        <v>12833.333333333334</v>
      </c>
      <c r="E8" s="63">
        <v>2</v>
      </c>
      <c r="F8" s="63">
        <v>31700</v>
      </c>
      <c r="G8" s="63">
        <v>3</v>
      </c>
      <c r="H8" s="63">
        <v>15833.333333333334</v>
      </c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2024-07-09T10:50:53Z</dcterms:created>
  <dcterms:modified xsi:type="dcterms:W3CDTF">2024-07-09T14:12:02Z</dcterms:modified>
</cp:coreProperties>
</file>