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13_ncr:1_{C2F4BA88-CC2D-4FE2-BB51-9751F2AA416C}" xr6:coauthVersionLast="47" xr6:coauthVersionMax="47" xr10:uidLastSave="{00000000-0000-0000-0000-000000000000}"/>
  <bookViews>
    <workbookView xWindow="-120" yWindow="-120" windowWidth="29040" windowHeight="15720" xr2:uid="{0AC41AFE-0BA5-48E2-9657-2B8CA607725D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제2작업!$B$2:$H$11</definedName>
    <definedName name="_xlnm.Criteria" localSheetId="1">제2작업!$B$14:$C$16</definedName>
    <definedName name="_xlnm.Extract" localSheetId="1">제2작업!$B$18:$E$18</definedName>
    <definedName name="구매자수">제1작업!$E$5:$E$12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0" i="3"/>
  <c r="F6" i="3"/>
  <c r="F17" i="3" s="1"/>
  <c r="C16" i="3"/>
  <c r="C7" i="3"/>
  <c r="C11" i="3"/>
  <c r="H11" i="2"/>
  <c r="J14" i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  <c r="C18" i="3" l="1"/>
</calcChain>
</file>

<file path=xl/sharedStrings.xml><?xml version="1.0" encoding="utf-8"?>
<sst xmlns="http://schemas.openxmlformats.org/spreadsheetml/2006/main" count="126" uniqueCount="43">
  <si>
    <t>상품코드</t>
    <phoneticPr fontId="2" type="noConversion"/>
  </si>
  <si>
    <t>HE-0012</t>
    <phoneticPr fontId="2" type="noConversion"/>
  </si>
  <si>
    <t>BO-2101</t>
    <phoneticPr fontId="2" type="noConversion"/>
  </si>
  <si>
    <t>PE-1005</t>
    <phoneticPr fontId="2" type="noConversion"/>
  </si>
  <si>
    <t>HE-0305</t>
    <phoneticPr fontId="2" type="noConversion"/>
  </si>
  <si>
    <t>BO-2043</t>
    <phoneticPr fontId="2" type="noConversion"/>
  </si>
  <si>
    <t>BO-2316</t>
    <phoneticPr fontId="2" type="noConversion"/>
  </si>
  <si>
    <t>PE-1138</t>
    <phoneticPr fontId="2" type="noConversion"/>
  </si>
  <si>
    <t>PE-1927</t>
    <phoneticPr fontId="2" type="noConversion"/>
  </si>
  <si>
    <t>상품명</t>
    <phoneticPr fontId="2" type="noConversion"/>
  </si>
  <si>
    <t>욕창예방매트리스</t>
  </si>
  <si>
    <t>욕창예방매트리스</t>
    <phoneticPr fontId="2" type="noConversion"/>
  </si>
  <si>
    <t>경량알루미늄 휠체어</t>
    <phoneticPr fontId="2" type="noConversion"/>
  </si>
  <si>
    <t>당뇨환자용 양파효소</t>
    <phoneticPr fontId="2" type="noConversion"/>
  </si>
  <si>
    <t>스틸통타이어 휠체어</t>
    <phoneticPr fontId="2" type="noConversion"/>
  </si>
  <si>
    <t>거상형 휠체어</t>
    <phoneticPr fontId="2" type="noConversion"/>
  </si>
  <si>
    <t>고단백 영양푸딩</t>
    <phoneticPr fontId="2" type="noConversion"/>
  </si>
  <si>
    <t>고농축 영양식</t>
    <phoneticPr fontId="2" type="noConversion"/>
  </si>
  <si>
    <t>카테고리</t>
    <phoneticPr fontId="2" type="noConversion"/>
  </si>
  <si>
    <t>복지용구</t>
    <phoneticPr fontId="2" type="noConversion"/>
  </si>
  <si>
    <t>보장구</t>
    <phoneticPr fontId="2" type="noConversion"/>
  </si>
  <si>
    <t>환자식</t>
    <phoneticPr fontId="2" type="noConversion"/>
  </si>
  <si>
    <t>구매자수</t>
    <phoneticPr fontId="2" type="noConversion"/>
  </si>
  <si>
    <t>판매금액
(단위:원)</t>
    <phoneticPr fontId="2" type="noConversion"/>
  </si>
  <si>
    <t>재고량
(단위:EA)</t>
    <phoneticPr fontId="2" type="noConversion"/>
  </si>
  <si>
    <t>입고일</t>
    <phoneticPr fontId="2" type="noConversion"/>
  </si>
  <si>
    <t>재고순위</t>
    <phoneticPr fontId="2" type="noConversion"/>
  </si>
  <si>
    <t>비고</t>
    <phoneticPr fontId="2" type="noConversion"/>
  </si>
  <si>
    <t>환자식 판매금액(단위:원) 평균</t>
    <phoneticPr fontId="2" type="noConversion"/>
  </si>
  <si>
    <t>복지용구 구매자수 합계</t>
    <phoneticPr fontId="2" type="noConversion"/>
  </si>
  <si>
    <t>두 번째로 많은 구매자수</t>
    <phoneticPr fontId="2" type="noConversion"/>
  </si>
  <si>
    <t>판매금액(단위:원)의 전체 평균</t>
    <phoneticPr fontId="2" type="noConversion"/>
  </si>
  <si>
    <t>&gt;=1000</t>
    <phoneticPr fontId="2" type="noConversion"/>
  </si>
  <si>
    <t>환자식 개수</t>
  </si>
  <si>
    <t>복지용구 개수</t>
  </si>
  <si>
    <t>보장구 개수</t>
  </si>
  <si>
    <t>전체 개수</t>
  </si>
  <si>
    <t>전체 평균</t>
  </si>
  <si>
    <t>환자식 평균</t>
  </si>
  <si>
    <t>복지용구 평균</t>
  </si>
  <si>
    <t>보장구 평균</t>
  </si>
  <si>
    <t>성인용 보행기</t>
    <phoneticPr fontId="2" type="noConversion"/>
  </si>
  <si>
    <t>성인용보행기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</si>
</sst>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E+00"/>
    <numFmt numFmtId="177" formatCode="#,##0&quot;명&quot;"/>
    <numFmt numFmtId="178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41" fontId="3" fillId="0" borderId="3" xfId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8" xfId="1" applyFont="1" applyBorder="1" applyAlignment="1">
      <alignment horizontal="right" vertical="center"/>
    </xf>
    <xf numFmtId="0" fontId="3" fillId="0" borderId="0" xfId="0" applyFont="1">
      <alignment vertical="center"/>
    </xf>
    <xf numFmtId="177" fontId="3" fillId="0" borderId="12" xfId="0" applyNumberFormat="1" applyFont="1" applyBorder="1" applyAlignment="1">
      <alignment horizontal="right" vertical="center"/>
    </xf>
    <xf numFmtId="41" fontId="3" fillId="0" borderId="12" xfId="1" applyFont="1" applyBorder="1" applyAlignment="1">
      <alignment horizontal="right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14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41" fontId="4" fillId="0" borderId="1" xfId="1" applyFont="1" applyBorder="1" applyAlignment="1">
      <alignment horizontal="right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right" vertical="center"/>
    </xf>
    <xf numFmtId="41" fontId="4" fillId="0" borderId="3" xfId="1" applyFont="1" applyBorder="1" applyAlignment="1">
      <alignment horizontal="right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right" vertical="center"/>
    </xf>
    <xf numFmtId="178" fontId="3" fillId="0" borderId="8" xfId="1" applyNumberFormat="1" applyFont="1" applyBorder="1" applyAlignment="1">
      <alignment horizontal="right" vertical="center"/>
    </xf>
    <xf numFmtId="41" fontId="3" fillId="0" borderId="3" xfId="1" applyNumberFormat="1" applyFont="1" applyBorder="1" applyAlignment="1">
      <alignment horizontal="right" vertical="center"/>
    </xf>
    <xf numFmtId="41" fontId="3" fillId="0" borderId="1" xfId="1" applyNumberFormat="1" applyFont="1" applyBorder="1" applyAlignment="1">
      <alignment horizontal="right" vertical="center"/>
    </xf>
    <xf numFmtId="41" fontId="3" fillId="0" borderId="8" xfId="1" applyNumberFormat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보장구 및 환자식 상품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판매금액(단위:원)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(제1작업!$C$6:$C$7,제1작업!$C$9:$C$12)</c:f>
              <c:strCache>
                <c:ptCount val="6"/>
                <c:pt idx="0">
                  <c:v>경량알루미늄 휠체어</c:v>
                </c:pt>
                <c:pt idx="1">
                  <c:v>당뇨환자용 양파효소</c:v>
                </c:pt>
                <c:pt idx="2">
                  <c:v>스틸통타이어 휠체어</c:v>
                </c:pt>
                <c:pt idx="3">
                  <c:v>거상형 휠체어</c:v>
                </c:pt>
                <c:pt idx="4">
                  <c:v>고단백 영양푸딩</c:v>
                </c:pt>
                <c:pt idx="5">
                  <c:v>고농축 영양식</c:v>
                </c:pt>
              </c:strCache>
            </c:strRef>
          </c:cat>
          <c:val>
            <c:numRef>
              <c:f>(제1작업!$F$6:$F$7,제1작업!$F$9:$F$12)</c:f>
              <c:numCache>
                <c:formatCode>_(* #,##0_);_(* \(#,##0\);_(* "-"_);_(@_)</c:formatCode>
                <c:ptCount val="6"/>
                <c:pt idx="0">
                  <c:v>320000</c:v>
                </c:pt>
                <c:pt idx="1">
                  <c:v>53000</c:v>
                </c:pt>
                <c:pt idx="2">
                  <c:v>197000</c:v>
                </c:pt>
                <c:pt idx="3">
                  <c:v>380000</c:v>
                </c:pt>
                <c:pt idx="4">
                  <c:v>99000</c:v>
                </c:pt>
                <c:pt idx="5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3-4975-9FD3-AE28592C7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6303183"/>
        <c:axId val="1556292143"/>
      </c:barChart>
      <c:lineChart>
        <c:grouping val="standard"/>
        <c:varyColors val="0"/>
        <c:ser>
          <c:idx val="0"/>
          <c:order val="0"/>
          <c:tx>
            <c:strRef>
              <c:f>제1작업!$E$4</c:f>
              <c:strCache>
                <c:ptCount val="1"/>
                <c:pt idx="0">
                  <c:v>구매자수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3-4975-9FD3-AE28592C7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(제1작업!$C$6:$C$7,제1작업!$C$9:$C$12)</c:f>
              <c:strCache>
                <c:ptCount val="6"/>
                <c:pt idx="0">
                  <c:v>경량알루미늄 휠체어</c:v>
                </c:pt>
                <c:pt idx="1">
                  <c:v>당뇨환자용 양파효소</c:v>
                </c:pt>
                <c:pt idx="2">
                  <c:v>스틸통타이어 휠체어</c:v>
                </c:pt>
                <c:pt idx="3">
                  <c:v>거상형 휠체어</c:v>
                </c:pt>
                <c:pt idx="4">
                  <c:v>고단백 영양푸딩</c:v>
                </c:pt>
                <c:pt idx="5">
                  <c:v>고농축 영양식</c:v>
                </c:pt>
              </c:strCache>
            </c:strRef>
          </c:cat>
          <c:val>
            <c:numRef>
              <c:f>(제1작업!$E$6:$E$7,제1작업!$E$9:$E$12)</c:f>
              <c:numCache>
                <c:formatCode>#,##0"명"</c:formatCode>
                <c:ptCount val="6"/>
                <c:pt idx="0">
                  <c:v>887</c:v>
                </c:pt>
                <c:pt idx="1">
                  <c:v>1700</c:v>
                </c:pt>
                <c:pt idx="2">
                  <c:v>980</c:v>
                </c:pt>
                <c:pt idx="3">
                  <c:v>316</c:v>
                </c:pt>
                <c:pt idx="4">
                  <c:v>1605</c:v>
                </c:pt>
                <c:pt idx="5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3-4975-9FD3-AE28592C7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127647"/>
        <c:axId val="1559122367"/>
      </c:lineChart>
      <c:catAx>
        <c:axId val="1556303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56292143"/>
        <c:crosses val="autoZero"/>
        <c:auto val="1"/>
        <c:lblAlgn val="ctr"/>
        <c:lblOffset val="100"/>
        <c:noMultiLvlLbl val="0"/>
      </c:catAx>
      <c:valAx>
        <c:axId val="155629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56303183"/>
        <c:crosses val="autoZero"/>
        <c:crossBetween val="between"/>
      </c:valAx>
      <c:valAx>
        <c:axId val="1559122367"/>
        <c:scaling>
          <c:orientation val="minMax"/>
          <c:max val="1800"/>
        </c:scaling>
        <c:delete val="0"/>
        <c:axPos val="r"/>
        <c:numFmt formatCode="#,##0&quot;명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59127647"/>
        <c:crosses val="max"/>
        <c:crossBetween val="between"/>
        <c:majorUnit val="300"/>
      </c:valAx>
      <c:catAx>
        <c:axId val="1559127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9122367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2F162A5-ACEE-4309-80C6-702FA57A5DF5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0</xdr:row>
      <xdr:rowOff>102054</xdr:rowOff>
    </xdr:from>
    <xdr:to>
      <xdr:col>6</xdr:col>
      <xdr:colOff>469447</xdr:colOff>
      <xdr:row>2</xdr:row>
      <xdr:rowOff>183696</xdr:rowOff>
    </xdr:to>
    <xdr:sp macro="" textlink="">
      <xdr:nvSpPr>
        <xdr:cNvPr id="2" name="육각형 1">
          <a:extLst>
            <a:ext uri="{FF2B5EF4-FFF2-40B4-BE49-F238E27FC236}">
              <a16:creationId xmlns:a16="http://schemas.microsoft.com/office/drawing/2014/main" id="{0261E0BD-0E4C-AD22-15BF-D0991EA42D6A}"/>
            </a:ext>
          </a:extLst>
        </xdr:cNvPr>
        <xdr:cNvSpPr/>
      </xdr:nvSpPr>
      <xdr:spPr>
        <a:xfrm>
          <a:off x="204107" y="102054"/>
          <a:ext cx="4660447" cy="639535"/>
        </a:xfrm>
        <a:prstGeom prst="hexagon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실버상품 쇼핑몰 판매 현황</a:t>
          </a:r>
        </a:p>
      </xdr:txBody>
    </xdr:sp>
    <xdr:clientData/>
  </xdr:twoCellAnchor>
  <xdr:twoCellAnchor editAs="oneCell">
    <xdr:from>
      <xdr:col>6</xdr:col>
      <xdr:colOff>571501</xdr:colOff>
      <xdr:row>0</xdr:row>
      <xdr:rowOff>115661</xdr:rowOff>
    </xdr:from>
    <xdr:to>
      <xdr:col>9</xdr:col>
      <xdr:colOff>282506</xdr:colOff>
      <xdr:row>2</xdr:row>
      <xdr:rowOff>183696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8EB6EEE-8FA6-AC98-02D0-A4904F41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608" y="115661"/>
          <a:ext cx="2384808" cy="625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4E446E7-C827-8E95-3AB4-E754D1F22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0.37741</cdr:x>
      <cdr:y>0.11394</cdr:y>
    </cdr:from>
    <cdr:to>
      <cdr:x>0.50788</cdr:x>
      <cdr:y>0.19303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DA026DC2-1F4D-ED24-F5F9-4396B1669D04}"/>
            </a:ext>
          </a:extLst>
        </cdr:cNvPr>
        <cdr:cNvSpPr/>
      </cdr:nvSpPr>
      <cdr:spPr>
        <a:xfrm xmlns:a="http://schemas.openxmlformats.org/drawingml/2006/main">
          <a:off x="3508782" y="691986"/>
          <a:ext cx="1213013" cy="480321"/>
        </a:xfrm>
        <a:prstGeom xmlns:a="http://schemas.openxmlformats.org/drawingml/2006/main" prst="wedgeRoundRectCallout">
          <a:avLst>
            <a:gd name="adj1" fmla="val -93987"/>
            <a:gd name="adj2" fmla="val -19133"/>
            <a:gd name="adj3" fmla="val 16667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/>
            <a:t>인기 상품</a:t>
          </a:r>
          <a:endParaRPr lang="ko-KR"/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3E3D8-264C-45CE-A8D6-B48278CB912C}">
  <dimension ref="B1:J14"/>
  <sheetViews>
    <sheetView tabSelected="1" zoomScale="140" zoomScaleNormal="140" workbookViewId="0">
      <selection activeCell="C7" sqref="C7"/>
    </sheetView>
  </sheetViews>
  <sheetFormatPr defaultRowHeight="13.5" x14ac:dyDescent="0.3"/>
  <cols>
    <col min="1" max="1" width="1.625" style="1" customWidth="1"/>
    <col min="2" max="2" width="9" style="1"/>
    <col min="3" max="3" width="20" style="1" bestFit="1" customWidth="1"/>
    <col min="4" max="5" width="9" style="1"/>
    <col min="6" max="6" width="11.625" style="1" bestFit="1" customWidth="1"/>
    <col min="7" max="7" width="9.125" style="1" bestFit="1" customWidth="1"/>
    <col min="8" max="8" width="17" style="1" customWidth="1"/>
    <col min="9" max="9" width="9" style="1"/>
    <col min="10" max="10" width="10.625" style="1" customWidth="1"/>
    <col min="11" max="11" width="9" style="1"/>
    <col min="12" max="12" width="3.75" style="1" customWidth="1"/>
    <col min="13" max="16384" width="9" style="1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27.75" thickBot="1" x14ac:dyDescent="0.35">
      <c r="B4" s="24" t="s">
        <v>0</v>
      </c>
      <c r="C4" s="25" t="s">
        <v>9</v>
      </c>
      <c r="D4" s="25" t="s">
        <v>18</v>
      </c>
      <c r="E4" s="25" t="s">
        <v>22</v>
      </c>
      <c r="F4" s="26" t="s">
        <v>23</v>
      </c>
      <c r="G4" s="26" t="s">
        <v>24</v>
      </c>
      <c r="H4" s="25" t="s">
        <v>25</v>
      </c>
      <c r="I4" s="25" t="s">
        <v>26</v>
      </c>
      <c r="J4" s="27" t="s">
        <v>27</v>
      </c>
    </row>
    <row r="5" spans="2:10" x14ac:dyDescent="0.3">
      <c r="B5" s="4" t="s">
        <v>1</v>
      </c>
      <c r="C5" s="5" t="s">
        <v>11</v>
      </c>
      <c r="D5" s="5" t="s">
        <v>19</v>
      </c>
      <c r="E5" s="29">
        <v>989</v>
      </c>
      <c r="F5" s="63">
        <v>139000</v>
      </c>
      <c r="G5" s="60">
        <v>815</v>
      </c>
      <c r="H5" s="21">
        <v>44693</v>
      </c>
      <c r="I5" s="5" t="str">
        <f>IF(_xlfn.RANK.EQ($G5,$G$5:$G$12,0)&lt;=3,_xlfn.RANK.EQ($G5,$G$5:$G$12,0)&amp;"위","")</f>
        <v/>
      </c>
      <c r="J5" s="6" t="str">
        <f>REPT("★",$E5/300)</f>
        <v>★★★</v>
      </c>
    </row>
    <row r="6" spans="2:10" x14ac:dyDescent="0.3">
      <c r="B6" s="7" t="s">
        <v>2</v>
      </c>
      <c r="C6" s="2" t="s">
        <v>12</v>
      </c>
      <c r="D6" s="2" t="s">
        <v>20</v>
      </c>
      <c r="E6" s="30">
        <v>887</v>
      </c>
      <c r="F6" s="64">
        <v>320000</v>
      </c>
      <c r="G6" s="61">
        <v>1232</v>
      </c>
      <c r="H6" s="3">
        <v>44581</v>
      </c>
      <c r="I6" s="2" t="str">
        <f t="shared" ref="I6:I12" si="0">IF(_xlfn.RANK.EQ($G6,$G$5:$G$12,0)&lt;=3,_xlfn.RANK.EQ($G6,$G$5:$G$12,0)&amp;"위","")</f>
        <v>3위</v>
      </c>
      <c r="J6" s="8" t="str">
        <f t="shared" ref="J6:J12" si="1">REPT("★",$E6/300)</f>
        <v>★★</v>
      </c>
    </row>
    <row r="7" spans="2:10" x14ac:dyDescent="0.3">
      <c r="B7" s="7" t="s">
        <v>3</v>
      </c>
      <c r="C7" s="2" t="s">
        <v>13</v>
      </c>
      <c r="D7" s="2" t="s">
        <v>21</v>
      </c>
      <c r="E7" s="30">
        <v>1700</v>
      </c>
      <c r="F7" s="64">
        <v>53000</v>
      </c>
      <c r="G7" s="61">
        <v>2983</v>
      </c>
      <c r="H7" s="3">
        <v>44845</v>
      </c>
      <c r="I7" s="2" t="str">
        <f t="shared" si="0"/>
        <v>2위</v>
      </c>
      <c r="J7" s="8" t="str">
        <f t="shared" si="1"/>
        <v>★★★★★</v>
      </c>
    </row>
    <row r="8" spans="2:10" x14ac:dyDescent="0.3">
      <c r="B8" s="7" t="s">
        <v>4</v>
      </c>
      <c r="C8" s="2" t="s">
        <v>41</v>
      </c>
      <c r="D8" s="2" t="s">
        <v>19</v>
      </c>
      <c r="E8" s="30">
        <v>1480</v>
      </c>
      <c r="F8" s="64">
        <v>198000</v>
      </c>
      <c r="G8" s="61">
        <v>1141</v>
      </c>
      <c r="H8" s="3">
        <v>44645</v>
      </c>
      <c r="I8" s="2" t="str">
        <f t="shared" si="0"/>
        <v/>
      </c>
      <c r="J8" s="8" t="str">
        <f t="shared" si="1"/>
        <v>★★★★</v>
      </c>
    </row>
    <row r="9" spans="2:10" x14ac:dyDescent="0.3">
      <c r="B9" s="7" t="s">
        <v>5</v>
      </c>
      <c r="C9" s="2" t="s">
        <v>14</v>
      </c>
      <c r="D9" s="2" t="s">
        <v>20</v>
      </c>
      <c r="E9" s="30">
        <v>980</v>
      </c>
      <c r="F9" s="64">
        <v>197000</v>
      </c>
      <c r="G9" s="61">
        <v>1024</v>
      </c>
      <c r="H9" s="3">
        <v>44659</v>
      </c>
      <c r="I9" s="2" t="str">
        <f t="shared" si="0"/>
        <v/>
      </c>
      <c r="J9" s="8" t="str">
        <f t="shared" si="1"/>
        <v>★★★</v>
      </c>
    </row>
    <row r="10" spans="2:10" x14ac:dyDescent="0.3">
      <c r="B10" s="7" t="s">
        <v>6</v>
      </c>
      <c r="C10" s="2" t="s">
        <v>15</v>
      </c>
      <c r="D10" s="2" t="s">
        <v>20</v>
      </c>
      <c r="E10" s="30">
        <v>316</v>
      </c>
      <c r="F10" s="64">
        <v>380000</v>
      </c>
      <c r="G10" s="61">
        <v>684</v>
      </c>
      <c r="H10" s="3">
        <v>44633</v>
      </c>
      <c r="I10" s="2" t="str">
        <f t="shared" si="0"/>
        <v/>
      </c>
      <c r="J10" s="8" t="str">
        <f t="shared" si="1"/>
        <v>★</v>
      </c>
    </row>
    <row r="11" spans="2:10" x14ac:dyDescent="0.3">
      <c r="B11" s="7" t="s">
        <v>7</v>
      </c>
      <c r="C11" s="2" t="s">
        <v>16</v>
      </c>
      <c r="D11" s="2" t="s">
        <v>21</v>
      </c>
      <c r="E11" s="30">
        <v>1605</v>
      </c>
      <c r="F11" s="64">
        <v>99000</v>
      </c>
      <c r="G11" s="61">
        <v>827</v>
      </c>
      <c r="H11" s="3">
        <v>44824</v>
      </c>
      <c r="I11" s="2" t="str">
        <f t="shared" si="0"/>
        <v/>
      </c>
      <c r="J11" s="8" t="str">
        <f t="shared" si="1"/>
        <v>★★★★★</v>
      </c>
    </row>
    <row r="12" spans="2:10" ht="14.25" thickBot="1" x14ac:dyDescent="0.35">
      <c r="B12" s="22" t="s">
        <v>8</v>
      </c>
      <c r="C12" s="11" t="s">
        <v>17</v>
      </c>
      <c r="D12" s="11" t="s">
        <v>21</v>
      </c>
      <c r="E12" s="31">
        <v>912</v>
      </c>
      <c r="F12" s="65">
        <v>12000</v>
      </c>
      <c r="G12" s="62">
        <v>3028</v>
      </c>
      <c r="H12" s="23">
        <v>44838</v>
      </c>
      <c r="I12" s="11" t="str">
        <f t="shared" si="0"/>
        <v>1위</v>
      </c>
      <c r="J12" s="13" t="str">
        <f t="shared" si="1"/>
        <v>★★★</v>
      </c>
    </row>
    <row r="13" spans="2:10" x14ac:dyDescent="0.3">
      <c r="B13" s="16" t="s">
        <v>28</v>
      </c>
      <c r="C13" s="17"/>
      <c r="D13" s="17"/>
      <c r="E13" s="18">
        <f>SUMIF($D$5:$D$12,"환자식",$F$5:$F$12)/COUNTIF($D$5:$D$12,"환자식")</f>
        <v>54666.666666666664</v>
      </c>
      <c r="F13" s="19"/>
      <c r="G13" s="17" t="s">
        <v>30</v>
      </c>
      <c r="H13" s="17"/>
      <c r="I13" s="17"/>
      <c r="J13" s="20">
        <f>LARGE(구매자수,2)</f>
        <v>1605</v>
      </c>
    </row>
    <row r="14" spans="2:10" ht="14.25" thickBot="1" x14ac:dyDescent="0.35">
      <c r="B14" s="9" t="s">
        <v>29</v>
      </c>
      <c r="C14" s="10"/>
      <c r="D14" s="10"/>
      <c r="E14" s="11">
        <f>DSUM($D$4:$E$12,2,$D$4:$D$5)</f>
        <v>2469</v>
      </c>
      <c r="F14" s="12"/>
      <c r="G14" s="28" t="s">
        <v>9</v>
      </c>
      <c r="H14" s="11" t="s">
        <v>10</v>
      </c>
      <c r="I14" s="28" t="s">
        <v>22</v>
      </c>
      <c r="J14" s="13">
        <f>VLOOKUP(H14,$C$5:$E$12,3,FALSE)</f>
        <v>989</v>
      </c>
    </row>
  </sheetData>
  <mergeCells count="4">
    <mergeCell ref="B13:D13"/>
    <mergeCell ref="B14:D14"/>
    <mergeCell ref="F13:F14"/>
    <mergeCell ref="G13:I13"/>
  </mergeCells>
  <phoneticPr fontId="2" type="noConversion"/>
  <conditionalFormatting sqref="B5:J12">
    <cfRule type="expression" dxfId="0" priority="1">
      <formula>$E5&gt;=1000</formula>
    </cfRule>
  </conditionalFormatting>
  <dataValidations count="1">
    <dataValidation type="list" allowBlank="1" showInputMessage="1" showErrorMessage="1" sqref="H14" xr:uid="{95C8480E-E24D-4992-ACDE-04B4D1B63000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43DF4-0310-4325-882E-5CA7FCEF87AB}">
  <dimension ref="B1:H22"/>
  <sheetViews>
    <sheetView zoomScale="140" zoomScaleNormal="140" workbookViewId="0">
      <selection sqref="A1:XFD1048576"/>
    </sheetView>
  </sheetViews>
  <sheetFormatPr defaultRowHeight="13.5" x14ac:dyDescent="0.3"/>
  <cols>
    <col min="1" max="1" width="1.625" style="35" customWidth="1"/>
    <col min="2" max="2" width="9" style="35"/>
    <col min="3" max="3" width="20" style="35" bestFit="1" customWidth="1"/>
    <col min="4" max="4" width="10.125" style="35" bestFit="1" customWidth="1"/>
    <col min="5" max="5" width="9.125" style="35" bestFit="1" customWidth="1"/>
    <col min="6" max="6" width="11.625" style="35" bestFit="1" customWidth="1"/>
    <col min="7" max="7" width="9.25" style="35" bestFit="1" customWidth="1"/>
    <col min="8" max="8" width="17" style="35" customWidth="1"/>
    <col min="9" max="16384" width="9" style="35"/>
  </cols>
  <sheetData>
    <row r="1" spans="2:8" ht="14.25" thickBot="1" x14ac:dyDescent="0.35"/>
    <row r="2" spans="2:8" ht="27.75" thickBot="1" x14ac:dyDescent="0.35">
      <c r="B2" s="24" t="s">
        <v>0</v>
      </c>
      <c r="C2" s="25" t="s">
        <v>9</v>
      </c>
      <c r="D2" s="25" t="s">
        <v>18</v>
      </c>
      <c r="E2" s="25" t="s">
        <v>22</v>
      </c>
      <c r="F2" s="26" t="s">
        <v>23</v>
      </c>
      <c r="G2" s="26" t="s">
        <v>24</v>
      </c>
      <c r="H2" s="27" t="s">
        <v>25</v>
      </c>
    </row>
    <row r="3" spans="2:8" x14ac:dyDescent="0.3">
      <c r="B3" s="4" t="s">
        <v>1</v>
      </c>
      <c r="C3" s="5" t="s">
        <v>11</v>
      </c>
      <c r="D3" s="5" t="s">
        <v>19</v>
      </c>
      <c r="E3" s="29">
        <v>989</v>
      </c>
      <c r="F3" s="32">
        <v>141000</v>
      </c>
      <c r="G3" s="32">
        <v>815</v>
      </c>
      <c r="H3" s="38">
        <v>44693</v>
      </c>
    </row>
    <row r="4" spans="2:8" x14ac:dyDescent="0.3">
      <c r="B4" s="7" t="s">
        <v>2</v>
      </c>
      <c r="C4" s="2" t="s">
        <v>12</v>
      </c>
      <c r="D4" s="2" t="s">
        <v>20</v>
      </c>
      <c r="E4" s="30">
        <v>887</v>
      </c>
      <c r="F4" s="33">
        <v>320000</v>
      </c>
      <c r="G4" s="33">
        <v>1232</v>
      </c>
      <c r="H4" s="39">
        <v>44581</v>
      </c>
    </row>
    <row r="5" spans="2:8" x14ac:dyDescent="0.3">
      <c r="B5" s="49" t="s">
        <v>3</v>
      </c>
      <c r="C5" s="50" t="s">
        <v>13</v>
      </c>
      <c r="D5" s="50" t="s">
        <v>21</v>
      </c>
      <c r="E5" s="51">
        <v>1700</v>
      </c>
      <c r="F5" s="52">
        <v>53000</v>
      </c>
      <c r="G5" s="52">
        <v>2983</v>
      </c>
      <c r="H5" s="53">
        <v>44845</v>
      </c>
    </row>
    <row r="6" spans="2:8" x14ac:dyDescent="0.3">
      <c r="B6" s="49" t="s">
        <v>4</v>
      </c>
      <c r="C6" s="50" t="s">
        <v>41</v>
      </c>
      <c r="D6" s="50" t="s">
        <v>19</v>
      </c>
      <c r="E6" s="51">
        <v>1480</v>
      </c>
      <c r="F6" s="52">
        <v>198000</v>
      </c>
      <c r="G6" s="52">
        <v>1141</v>
      </c>
      <c r="H6" s="53">
        <v>44645</v>
      </c>
    </row>
    <row r="7" spans="2:8" x14ac:dyDescent="0.3">
      <c r="B7" s="7" t="s">
        <v>5</v>
      </c>
      <c r="C7" s="2" t="s">
        <v>14</v>
      </c>
      <c r="D7" s="2" t="s">
        <v>20</v>
      </c>
      <c r="E7" s="30">
        <v>980</v>
      </c>
      <c r="F7" s="33">
        <v>197000</v>
      </c>
      <c r="G7" s="33">
        <v>1024</v>
      </c>
      <c r="H7" s="39">
        <v>44659</v>
      </c>
    </row>
    <row r="8" spans="2:8" x14ac:dyDescent="0.3">
      <c r="B8" s="7" t="s">
        <v>6</v>
      </c>
      <c r="C8" s="2" t="s">
        <v>15</v>
      </c>
      <c r="D8" s="2" t="s">
        <v>20</v>
      </c>
      <c r="E8" s="30">
        <v>316</v>
      </c>
      <c r="F8" s="33">
        <v>380000</v>
      </c>
      <c r="G8" s="33">
        <v>684</v>
      </c>
      <c r="H8" s="39">
        <v>44633</v>
      </c>
    </row>
    <row r="9" spans="2:8" x14ac:dyDescent="0.3">
      <c r="B9" s="49" t="s">
        <v>7</v>
      </c>
      <c r="C9" s="50" t="s">
        <v>16</v>
      </c>
      <c r="D9" s="50" t="s">
        <v>21</v>
      </c>
      <c r="E9" s="51">
        <v>1605</v>
      </c>
      <c r="F9" s="52">
        <v>99000</v>
      </c>
      <c r="G9" s="52">
        <v>827</v>
      </c>
      <c r="H9" s="53">
        <v>44824</v>
      </c>
    </row>
    <row r="10" spans="2:8" x14ac:dyDescent="0.3">
      <c r="B10" s="14" t="s">
        <v>8</v>
      </c>
      <c r="C10" s="15" t="s">
        <v>17</v>
      </c>
      <c r="D10" s="15" t="s">
        <v>21</v>
      </c>
      <c r="E10" s="36">
        <v>912</v>
      </c>
      <c r="F10" s="37">
        <v>12000</v>
      </c>
      <c r="G10" s="37">
        <v>3028</v>
      </c>
      <c r="H10" s="40">
        <v>44838</v>
      </c>
    </row>
    <row r="11" spans="2:8" ht="14.25" thickBot="1" x14ac:dyDescent="0.35">
      <c r="B11" s="9" t="s">
        <v>31</v>
      </c>
      <c r="C11" s="10"/>
      <c r="D11" s="10"/>
      <c r="E11" s="10"/>
      <c r="F11" s="10"/>
      <c r="G11" s="10"/>
      <c r="H11" s="41">
        <f>AVERAGE($F$3:$F$10)</f>
        <v>175000</v>
      </c>
    </row>
    <row r="13" spans="2:8" ht="14.25" thickBot="1" x14ac:dyDescent="0.35"/>
    <row r="14" spans="2:8" x14ac:dyDescent="0.3">
      <c r="B14" s="25" t="s">
        <v>18</v>
      </c>
      <c r="C14" s="25" t="s">
        <v>22</v>
      </c>
    </row>
    <row r="15" spans="2:8" x14ac:dyDescent="0.3">
      <c r="B15" s="35" t="s">
        <v>19</v>
      </c>
    </row>
    <row r="16" spans="2:8" x14ac:dyDescent="0.3">
      <c r="C16" s="35" t="s">
        <v>32</v>
      </c>
    </row>
    <row r="17" spans="2:5" ht="14.25" thickBot="1" x14ac:dyDescent="0.35"/>
    <row r="18" spans="2:5" ht="27.75" thickBot="1" x14ac:dyDescent="0.35">
      <c r="B18" s="24" t="s">
        <v>0</v>
      </c>
      <c r="C18" s="25" t="s">
        <v>9</v>
      </c>
      <c r="D18" s="26" t="s">
        <v>23</v>
      </c>
      <c r="E18" s="26" t="s">
        <v>24</v>
      </c>
    </row>
    <row r="19" spans="2:5" x14ac:dyDescent="0.3">
      <c r="B19" s="4" t="s">
        <v>1</v>
      </c>
      <c r="C19" s="5" t="s">
        <v>11</v>
      </c>
      <c r="D19" s="32">
        <v>141000</v>
      </c>
      <c r="E19" s="32">
        <v>815</v>
      </c>
    </row>
    <row r="20" spans="2:5" x14ac:dyDescent="0.3">
      <c r="B20" s="7" t="s">
        <v>3</v>
      </c>
      <c r="C20" s="2" t="s">
        <v>13</v>
      </c>
      <c r="D20" s="33">
        <v>53000</v>
      </c>
      <c r="E20" s="33">
        <v>2983</v>
      </c>
    </row>
    <row r="21" spans="2:5" x14ac:dyDescent="0.3">
      <c r="B21" s="7" t="s">
        <v>4</v>
      </c>
      <c r="C21" s="2" t="s">
        <v>42</v>
      </c>
      <c r="D21" s="33">
        <v>198000</v>
      </c>
      <c r="E21" s="33">
        <v>1141</v>
      </c>
    </row>
    <row r="22" spans="2:5" x14ac:dyDescent="0.3">
      <c r="B22" s="7" t="s">
        <v>7</v>
      </c>
      <c r="C22" s="2" t="s">
        <v>16</v>
      </c>
      <c r="D22" s="33">
        <v>99000</v>
      </c>
      <c r="E22" s="33">
        <v>827</v>
      </c>
    </row>
  </sheetData>
  <mergeCells count="1">
    <mergeCell ref="B11:G11"/>
  </mergeCells>
  <phoneticPr fontId="2" type="noConversion"/>
  <conditionalFormatting sqref="E3:E10">
    <cfRule type="expression" dxfId="2" priority="1">
      <formula>$E3&gt;=1000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CE68-6139-4AFA-B017-3DAD898F1C3A}">
  <dimension ref="B1:H18"/>
  <sheetViews>
    <sheetView zoomScale="130" zoomScaleNormal="130" workbookViewId="0">
      <selection activeCell="D22" sqref="D22"/>
    </sheetView>
  </sheetViews>
  <sheetFormatPr defaultRowHeight="13.5" x14ac:dyDescent="0.3"/>
  <cols>
    <col min="1" max="1" width="1.625" style="35" customWidth="1"/>
    <col min="2" max="2" width="9" style="35"/>
    <col min="3" max="3" width="20.125" style="35" bestFit="1" customWidth="1"/>
    <col min="4" max="4" width="15.25" style="35" bestFit="1" customWidth="1"/>
    <col min="5" max="5" width="9.125" style="35" bestFit="1" customWidth="1"/>
    <col min="6" max="6" width="11.625" style="35" bestFit="1" customWidth="1"/>
    <col min="7" max="7" width="9.25" style="35" bestFit="1" customWidth="1"/>
    <col min="8" max="8" width="17" style="35" customWidth="1"/>
    <col min="9" max="16384" width="9" style="35"/>
  </cols>
  <sheetData>
    <row r="1" spans="2:8" ht="14.25" thickBot="1" x14ac:dyDescent="0.35"/>
    <row r="2" spans="2:8" ht="27.75" thickBot="1" x14ac:dyDescent="0.35">
      <c r="B2" s="24" t="s">
        <v>0</v>
      </c>
      <c r="C2" s="25" t="s">
        <v>9</v>
      </c>
      <c r="D2" s="25" t="s">
        <v>18</v>
      </c>
      <c r="E2" s="25" t="s">
        <v>22</v>
      </c>
      <c r="F2" s="26" t="s">
        <v>23</v>
      </c>
      <c r="G2" s="26" t="s">
        <v>24</v>
      </c>
      <c r="H2" s="25" t="s">
        <v>25</v>
      </c>
    </row>
    <row r="3" spans="2:8" x14ac:dyDescent="0.3">
      <c r="B3" s="54" t="s">
        <v>3</v>
      </c>
      <c r="C3" s="55" t="s">
        <v>13</v>
      </c>
      <c r="D3" s="55" t="s">
        <v>21</v>
      </c>
      <c r="E3" s="56">
        <v>1700</v>
      </c>
      <c r="F3" s="57">
        <v>53000</v>
      </c>
      <c r="G3" s="57">
        <v>2983</v>
      </c>
      <c r="H3" s="58">
        <v>44845</v>
      </c>
    </row>
    <row r="4" spans="2:8" x14ac:dyDescent="0.3">
      <c r="B4" s="49" t="s">
        <v>7</v>
      </c>
      <c r="C4" s="50" t="s">
        <v>16</v>
      </c>
      <c r="D4" s="50" t="s">
        <v>21</v>
      </c>
      <c r="E4" s="51">
        <v>1605</v>
      </c>
      <c r="F4" s="52">
        <v>99000</v>
      </c>
      <c r="G4" s="52">
        <v>827</v>
      </c>
      <c r="H4" s="59">
        <v>44824</v>
      </c>
    </row>
    <row r="5" spans="2:8" x14ac:dyDescent="0.3">
      <c r="B5" s="7" t="s">
        <v>8</v>
      </c>
      <c r="C5" s="2" t="s">
        <v>17</v>
      </c>
      <c r="D5" s="2" t="s">
        <v>21</v>
      </c>
      <c r="E5" s="30">
        <v>912</v>
      </c>
      <c r="F5" s="33">
        <v>12000</v>
      </c>
      <c r="G5" s="33">
        <v>3028</v>
      </c>
      <c r="H5" s="3">
        <v>44838</v>
      </c>
    </row>
    <row r="6" spans="2:8" x14ac:dyDescent="0.3">
      <c r="B6" s="7"/>
      <c r="C6" s="2"/>
      <c r="D6" s="43" t="s">
        <v>38</v>
      </c>
      <c r="E6" s="30"/>
      <c r="F6" s="33">
        <f>SUBTOTAL(1,F3:F5)</f>
        <v>54666.666666666664</v>
      </c>
      <c r="G6" s="33"/>
      <c r="H6" s="3"/>
    </row>
    <row r="7" spans="2:8" x14ac:dyDescent="0.3">
      <c r="B7" s="7"/>
      <c r="C7" s="2">
        <f>SUBTOTAL(3,C3:C5)</f>
        <v>3</v>
      </c>
      <c r="D7" s="42" t="s">
        <v>33</v>
      </c>
      <c r="E7" s="30"/>
      <c r="F7" s="33"/>
      <c r="G7" s="33"/>
      <c r="H7" s="3"/>
    </row>
    <row r="8" spans="2:8" x14ac:dyDescent="0.3">
      <c r="B8" s="7" t="s">
        <v>1</v>
      </c>
      <c r="C8" s="2" t="s">
        <v>11</v>
      </c>
      <c r="D8" s="2" t="s">
        <v>19</v>
      </c>
      <c r="E8" s="30">
        <v>989</v>
      </c>
      <c r="F8" s="33">
        <v>139000</v>
      </c>
      <c r="G8" s="33">
        <v>815</v>
      </c>
      <c r="H8" s="3">
        <v>44693</v>
      </c>
    </row>
    <row r="9" spans="2:8" x14ac:dyDescent="0.3">
      <c r="B9" s="49" t="s">
        <v>4</v>
      </c>
      <c r="C9" s="50" t="s">
        <v>41</v>
      </c>
      <c r="D9" s="50" t="s">
        <v>19</v>
      </c>
      <c r="E9" s="51">
        <v>1480</v>
      </c>
      <c r="F9" s="52">
        <v>198000</v>
      </c>
      <c r="G9" s="52">
        <v>1141</v>
      </c>
      <c r="H9" s="59">
        <v>44645</v>
      </c>
    </row>
    <row r="10" spans="2:8" x14ac:dyDescent="0.3">
      <c r="B10" s="7"/>
      <c r="C10" s="2"/>
      <c r="D10" s="43" t="s">
        <v>39</v>
      </c>
      <c r="E10" s="30"/>
      <c r="F10" s="33">
        <f>SUBTOTAL(1,F8:F9)</f>
        <v>168500</v>
      </c>
      <c r="G10" s="33"/>
      <c r="H10" s="3"/>
    </row>
    <row r="11" spans="2:8" x14ac:dyDescent="0.3">
      <c r="B11" s="7"/>
      <c r="C11" s="2">
        <f>SUBTOTAL(3,C8:C9)</f>
        <v>2</v>
      </c>
      <c r="D11" s="43" t="s">
        <v>34</v>
      </c>
      <c r="E11" s="30"/>
      <c r="F11" s="33"/>
      <c r="G11" s="33"/>
      <c r="H11" s="3"/>
    </row>
    <row r="12" spans="2:8" x14ac:dyDescent="0.3">
      <c r="B12" s="7" t="s">
        <v>2</v>
      </c>
      <c r="C12" s="2" t="s">
        <v>12</v>
      </c>
      <c r="D12" s="2" t="s">
        <v>20</v>
      </c>
      <c r="E12" s="30">
        <v>887</v>
      </c>
      <c r="F12" s="33">
        <v>320000</v>
      </c>
      <c r="G12" s="33">
        <v>1232</v>
      </c>
      <c r="H12" s="3">
        <v>44581</v>
      </c>
    </row>
    <row r="13" spans="2:8" x14ac:dyDescent="0.3">
      <c r="B13" s="7" t="s">
        <v>5</v>
      </c>
      <c r="C13" s="2" t="s">
        <v>14</v>
      </c>
      <c r="D13" s="2" t="s">
        <v>20</v>
      </c>
      <c r="E13" s="30">
        <v>980</v>
      </c>
      <c r="F13" s="33">
        <v>197000</v>
      </c>
      <c r="G13" s="33">
        <v>1024</v>
      </c>
      <c r="H13" s="3">
        <v>44659</v>
      </c>
    </row>
    <row r="14" spans="2:8" ht="14.25" thickBot="1" x14ac:dyDescent="0.35">
      <c r="B14" s="22" t="s">
        <v>6</v>
      </c>
      <c r="C14" s="11" t="s">
        <v>15</v>
      </c>
      <c r="D14" s="11" t="s">
        <v>20</v>
      </c>
      <c r="E14" s="31">
        <v>316</v>
      </c>
      <c r="F14" s="34">
        <v>380000</v>
      </c>
      <c r="G14" s="34">
        <v>684</v>
      </c>
      <c r="H14" s="23">
        <v>44633</v>
      </c>
    </row>
    <row r="15" spans="2:8" x14ac:dyDescent="0.3">
      <c r="B15" s="44"/>
      <c r="C15" s="44"/>
      <c r="D15" s="48" t="s">
        <v>40</v>
      </c>
      <c r="E15" s="45"/>
      <c r="F15" s="46">
        <f>SUBTOTAL(1,F12:F14)</f>
        <v>299000</v>
      </c>
      <c r="G15" s="46"/>
      <c r="H15" s="47"/>
    </row>
    <row r="16" spans="2:8" x14ac:dyDescent="0.3">
      <c r="B16" s="44"/>
      <c r="C16" s="44">
        <f>SUBTOTAL(3,C12:C14)</f>
        <v>3</v>
      </c>
      <c r="D16" s="48" t="s">
        <v>35</v>
      </c>
      <c r="E16" s="45"/>
      <c r="F16" s="46"/>
      <c r="G16" s="46"/>
      <c r="H16" s="47"/>
    </row>
    <row r="17" spans="2:8" x14ac:dyDescent="0.3">
      <c r="B17" s="44"/>
      <c r="C17" s="44"/>
      <c r="D17" s="48" t="s">
        <v>37</v>
      </c>
      <c r="E17" s="45"/>
      <c r="F17" s="46">
        <f>SUBTOTAL(1,F3:F14)</f>
        <v>174750</v>
      </c>
      <c r="G17" s="46"/>
      <c r="H17" s="47"/>
    </row>
    <row r="18" spans="2:8" x14ac:dyDescent="0.3">
      <c r="B18" s="44"/>
      <c r="C18" s="44">
        <f>SUBTOTAL(3,C3:C14)</f>
        <v>8</v>
      </c>
      <c r="D18" s="48" t="s">
        <v>36</v>
      </c>
      <c r="E18" s="45"/>
      <c r="F18" s="46"/>
      <c r="G18" s="46"/>
      <c r="H18" s="47"/>
    </row>
  </sheetData>
  <sortState xmlns:xlrd2="http://schemas.microsoft.com/office/spreadsheetml/2017/richdata2" ref="B3:H14">
    <sortCondition descending="1" ref="D3:D14"/>
  </sortState>
  <phoneticPr fontId="2" type="noConversion"/>
  <conditionalFormatting sqref="E3:E18">
    <cfRule type="expression" dxfId="1" priority="1">
      <formula>$E3&gt;=1000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구매자수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2024-07-08T14:38:26Z</dcterms:created>
  <dcterms:modified xsi:type="dcterms:W3CDTF">2024-07-08T15:47:13Z</dcterms:modified>
</cp:coreProperties>
</file>