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C91D3DB3-34D2-46BA-8F25-086E92095924}" xr6:coauthVersionLast="47" xr6:coauthVersionMax="47" xr10:uidLastSave="{00000000-0000-0000-0000-000000000000}"/>
  <bookViews>
    <workbookView xWindow="-120" yWindow="-120" windowWidth="29040" windowHeight="15720" xr2:uid="{486D2736-BEA5-4D0A-B3AE-A61802910F87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구매가">제1작업!$F$5:$F$12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J6" i="1"/>
  <c r="J7" i="1"/>
  <c r="J8" i="1"/>
  <c r="J9" i="1"/>
  <c r="J10" i="1"/>
  <c r="J11" i="1"/>
  <c r="J12" i="1"/>
  <c r="J5" i="1"/>
  <c r="I5" i="1"/>
  <c r="J13" i="1"/>
  <c r="E14" i="1"/>
  <c r="F15" i="3"/>
  <c r="F10" i="3"/>
  <c r="F6" i="3"/>
  <c r="F17" i="3" s="1"/>
  <c r="B16" i="3"/>
  <c r="B11" i="3"/>
  <c r="B7" i="3"/>
  <c r="B18" i="3" s="1"/>
  <c r="J14" i="1"/>
  <c r="E13" i="1"/>
</calcChain>
</file>

<file path=xl/sharedStrings.xml><?xml version="1.0" encoding="utf-8"?>
<sst xmlns="http://schemas.openxmlformats.org/spreadsheetml/2006/main" count="138" uniqueCount="41">
  <si>
    <t>관리코드</t>
    <phoneticPr fontId="3" type="noConversion"/>
  </si>
  <si>
    <t>M597K</t>
    <phoneticPr fontId="3" type="noConversion"/>
  </si>
  <si>
    <t>R374G</t>
    <phoneticPr fontId="3" type="noConversion"/>
  </si>
  <si>
    <t>G839R</t>
    <phoneticPr fontId="3" type="noConversion"/>
  </si>
  <si>
    <t>Z329F</t>
    <phoneticPr fontId="3" type="noConversion"/>
  </si>
  <si>
    <t>Z325J</t>
    <phoneticPr fontId="3" type="noConversion"/>
  </si>
  <si>
    <t>O356L</t>
    <phoneticPr fontId="3" type="noConversion"/>
  </si>
  <si>
    <t>C385B</t>
    <phoneticPr fontId="3" type="noConversion"/>
  </si>
  <si>
    <t>U594L</t>
    <phoneticPr fontId="3" type="noConversion"/>
  </si>
  <si>
    <t>관리자</t>
    <phoneticPr fontId="3" type="noConversion"/>
  </si>
  <si>
    <t>김지현</t>
  </si>
  <si>
    <t>김지현</t>
    <phoneticPr fontId="3" type="noConversion"/>
  </si>
  <si>
    <t>안규정</t>
    <phoneticPr fontId="3" type="noConversion"/>
  </si>
  <si>
    <t>이수연</t>
    <phoneticPr fontId="3" type="noConversion"/>
  </si>
  <si>
    <t>장동욱</t>
    <phoneticPr fontId="3" type="noConversion"/>
  </si>
  <si>
    <t>정인경</t>
    <phoneticPr fontId="3" type="noConversion"/>
  </si>
  <si>
    <t>최민석</t>
    <phoneticPr fontId="3" type="noConversion"/>
  </si>
  <si>
    <t>정유진</t>
    <phoneticPr fontId="3" type="noConversion"/>
  </si>
  <si>
    <t>박두일</t>
    <phoneticPr fontId="3" type="noConversion"/>
  </si>
  <si>
    <t>유종</t>
    <phoneticPr fontId="3" type="noConversion"/>
  </si>
  <si>
    <t>하이브리드</t>
    <phoneticPr fontId="3" type="noConversion"/>
  </si>
  <si>
    <t>디젤</t>
    <phoneticPr fontId="3" type="noConversion"/>
  </si>
  <si>
    <t>가솔린</t>
    <phoneticPr fontId="3" type="noConversion"/>
  </si>
  <si>
    <t>구매가</t>
    <phoneticPr fontId="3" type="noConversion"/>
  </si>
  <si>
    <t>주행거리
(km)</t>
    <phoneticPr fontId="3" type="noConversion"/>
  </si>
  <si>
    <t>평균연비</t>
    <phoneticPr fontId="3" type="noConversion"/>
  </si>
  <si>
    <t>주행거리
순위</t>
    <phoneticPr fontId="3" type="noConversion"/>
  </si>
  <si>
    <t>사용년수</t>
    <phoneticPr fontId="3" type="noConversion"/>
  </si>
  <si>
    <t>최저 구매가</t>
    <phoneticPr fontId="3" type="noConversion"/>
  </si>
  <si>
    <t>구입일자</t>
    <phoneticPr fontId="3" type="noConversion"/>
  </si>
  <si>
    <t>주행거리가 평균 이상인 차량 수</t>
    <phoneticPr fontId="3" type="noConversion"/>
  </si>
  <si>
    <t>하이브리드 구매가 합계</t>
    <phoneticPr fontId="3" type="noConversion"/>
  </si>
  <si>
    <t>&gt;=10</t>
    <phoneticPr fontId="3" type="noConversion"/>
  </si>
  <si>
    <t>하이브리드 개수</t>
  </si>
  <si>
    <t>디젤 개수</t>
  </si>
  <si>
    <t>가솔린 개수</t>
  </si>
  <si>
    <t>전체 개수</t>
  </si>
  <si>
    <t>하이브리드 최대</t>
  </si>
  <si>
    <t>디젤 최대</t>
  </si>
  <si>
    <t>가솔린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</si>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</sst>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8" formatCode="0.0_ "/>
    <numFmt numFmtId="179" formatCode="#,##0&quot;만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77" fontId="0" fillId="0" borderId="3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7" xfId="1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9" fontId="0" fillId="0" borderId="3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79" fontId="0" fillId="0" borderId="3" xfId="1" applyNumberFormat="1" applyFont="1" applyFill="1" applyBorder="1" applyAlignment="1">
      <alignment horizontal="right" vertical="center"/>
    </xf>
    <xf numFmtId="177" fontId="0" fillId="0" borderId="3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9" fontId="0" fillId="0" borderId="1" xfId="1" applyNumberFormat="1" applyFont="1" applyFill="1" applyBorder="1" applyAlignment="1">
      <alignment horizontal="right" vertical="center"/>
    </xf>
    <xf numFmtId="177" fontId="0" fillId="0" borderId="1" xfId="1" applyNumberFormat="1" applyFont="1" applyFill="1" applyBorder="1" applyAlignment="1">
      <alignment horizontal="right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0" fillId="0" borderId="25" xfId="0" applyNumberFormat="1" applyFill="1" applyBorder="1" applyAlignment="1">
      <alignment horizontal="center" vertical="center"/>
    </xf>
    <xf numFmtId="179" fontId="0" fillId="0" borderId="25" xfId="1" applyNumberFormat="1" applyFont="1" applyFill="1" applyBorder="1" applyAlignment="1">
      <alignment horizontal="right" vertical="center"/>
    </xf>
    <xf numFmtId="177" fontId="0" fillId="0" borderId="25" xfId="1" applyNumberFormat="1" applyFon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9" fontId="0" fillId="0" borderId="0" xfId="1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79" fontId="4" fillId="0" borderId="3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8" formatCode="0.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numFmt numFmtId="179" formatCode="#,##0&quot;만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solidFill>
                  <a:sysClr val="windowText" lastClr="000000"/>
                </a:solidFill>
              </a:rPr>
              <a:t>하이브리드 및 가솔린 차량 운행 현황</a:t>
            </a:r>
            <a:endParaRPr lang="ko-KR" sz="2000" b="1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주행거리(km)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A0-4FCE-81E4-5EC04AA393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(제1작업!$B$5,제1작업!$B$7:$B$8,제1작업!$B$10:$B$12)</c:f>
              <c:strCache>
                <c:ptCount val="6"/>
                <c:pt idx="0">
                  <c:v>M597K</c:v>
                </c:pt>
                <c:pt idx="1">
                  <c:v>G839R</c:v>
                </c:pt>
                <c:pt idx="2">
                  <c:v>Z329F</c:v>
                </c:pt>
                <c:pt idx="3">
                  <c:v>O356L</c:v>
                </c:pt>
                <c:pt idx="4">
                  <c:v>C385B</c:v>
                </c:pt>
                <c:pt idx="5">
                  <c:v>U594L</c:v>
                </c:pt>
              </c:strCache>
            </c:strRef>
          </c:cat>
          <c:val>
            <c:numRef>
              <c:f>(제1작업!$G$5,제1작업!$G$7:$G$8,제1작업!$G$10:$G$12)</c:f>
              <c:numCache>
                <c:formatCode>#,##0_ </c:formatCode>
                <c:ptCount val="6"/>
                <c:pt idx="0">
                  <c:v>171833</c:v>
                </c:pt>
                <c:pt idx="1">
                  <c:v>21833</c:v>
                </c:pt>
                <c:pt idx="2">
                  <c:v>47158</c:v>
                </c:pt>
                <c:pt idx="3">
                  <c:v>73402</c:v>
                </c:pt>
                <c:pt idx="4">
                  <c:v>70161</c:v>
                </c:pt>
                <c:pt idx="5">
                  <c:v>102863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0-4FCE-81E4-5EC04AA3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2991"/>
        <c:axId val="3753471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구매가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(제1작업!$B$5,제1작업!$B$7:$B$8,제1작업!$B$10:$B$12)</c:f>
              <c:strCache>
                <c:ptCount val="6"/>
                <c:pt idx="0">
                  <c:v>M597K</c:v>
                </c:pt>
                <c:pt idx="1">
                  <c:v>G839R</c:v>
                </c:pt>
                <c:pt idx="2">
                  <c:v>Z329F</c:v>
                </c:pt>
                <c:pt idx="3">
                  <c:v>O356L</c:v>
                </c:pt>
                <c:pt idx="4">
                  <c:v>C385B</c:v>
                </c:pt>
                <c:pt idx="5">
                  <c:v>U594L</c:v>
                </c:pt>
              </c:strCache>
            </c:strRef>
          </c:cat>
          <c:val>
            <c:numRef>
              <c:f>(제1작업!$F$5,제1작업!$F$7:$F$8,제1작업!$F$10:$F$12)</c:f>
              <c:numCache>
                <c:formatCode>#,##0"만원"</c:formatCode>
                <c:ptCount val="6"/>
                <c:pt idx="0">
                  <c:v>3555</c:v>
                </c:pt>
                <c:pt idx="1">
                  <c:v>10129</c:v>
                </c:pt>
                <c:pt idx="2">
                  <c:v>8650</c:v>
                </c:pt>
                <c:pt idx="3">
                  <c:v>7402</c:v>
                </c:pt>
                <c:pt idx="4">
                  <c:v>14615</c:v>
                </c:pt>
                <c:pt idx="5">
                  <c:v>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0-4FCE-81E4-5EC04AA3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01743"/>
        <c:axId val="150191663"/>
      </c:lineChart>
      <c:catAx>
        <c:axId val="375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753471"/>
        <c:crosses val="autoZero"/>
        <c:auto val="1"/>
        <c:lblAlgn val="ctr"/>
        <c:lblOffset val="100"/>
        <c:noMultiLvlLbl val="0"/>
      </c:catAx>
      <c:valAx>
        <c:axId val="375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3752991"/>
        <c:crosses val="autoZero"/>
        <c:crossBetween val="between"/>
      </c:valAx>
      <c:valAx>
        <c:axId val="150191663"/>
        <c:scaling>
          <c:orientation val="minMax"/>
          <c:max val="18000"/>
        </c:scaling>
        <c:delete val="0"/>
        <c:axPos val="r"/>
        <c:numFmt formatCode="#,##0&quot;만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0201743"/>
        <c:crosses val="max"/>
        <c:crossBetween val="between"/>
        <c:majorUnit val="3000"/>
      </c:valAx>
      <c:catAx>
        <c:axId val="1502017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191663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B77CBB-C94B-4AB8-BB5C-FE3CD154663E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0</xdr:row>
      <xdr:rowOff>95250</xdr:rowOff>
    </xdr:from>
    <xdr:to>
      <xdr:col>6</xdr:col>
      <xdr:colOff>539750</xdr:colOff>
      <xdr:row>2</xdr:row>
      <xdr:rowOff>134938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88F50B21-0425-45B2-6EF3-0CFB51BDF858}"/>
            </a:ext>
          </a:extLst>
        </xdr:cNvPr>
        <xdr:cNvSpPr/>
      </xdr:nvSpPr>
      <xdr:spPr>
        <a:xfrm>
          <a:off x="142875" y="95250"/>
          <a:ext cx="4579938" cy="452438"/>
        </a:xfrm>
        <a:prstGeom prst="homePlat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업무 차량 보유 현황</a:t>
          </a:r>
        </a:p>
      </xdr:txBody>
    </xdr:sp>
    <xdr:clientData/>
  </xdr:twoCellAnchor>
  <xdr:twoCellAnchor editAs="oneCell">
    <xdr:from>
      <xdr:col>6</xdr:col>
      <xdr:colOff>642937</xdr:colOff>
      <xdr:row>0</xdr:row>
      <xdr:rowOff>47626</xdr:rowOff>
    </xdr:from>
    <xdr:to>
      <xdr:col>9</xdr:col>
      <xdr:colOff>857249</xdr:colOff>
      <xdr:row>2</xdr:row>
      <xdr:rowOff>198438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EDCB47C-FD83-BD23-AD22-80087DA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2" y="47626"/>
          <a:ext cx="2357437" cy="70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89B4E4-E5C1-1D2C-0714-42B68464F5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0.22855</cdr:x>
      <cdr:y>0.15684</cdr:y>
    </cdr:from>
    <cdr:to>
      <cdr:x>0.35639</cdr:x>
      <cdr:y>0.21984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2FA5BF6C-DB5F-12A3-2FCE-40109986F3B4}"/>
            </a:ext>
          </a:extLst>
        </cdr:cNvPr>
        <cdr:cNvSpPr/>
      </cdr:nvSpPr>
      <cdr:spPr>
        <a:xfrm xmlns:a="http://schemas.openxmlformats.org/drawingml/2006/main">
          <a:off x="2124806" y="952499"/>
          <a:ext cx="1188590" cy="382629"/>
        </a:xfrm>
        <a:prstGeom xmlns:a="http://schemas.openxmlformats.org/drawingml/2006/main" prst="wedgeRoundRectCallout">
          <a:avLst>
            <a:gd name="adj1" fmla="val -70833"/>
            <a:gd name="adj2" fmla="val -6041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주행거리</a:t>
          </a:r>
          <a:endParaRPr lang="ko-KR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AD71CF-ABB4-423B-A650-FB167637568F}" name="표1" displayName="표1" ref="B18:H24" totalsRowShown="0" headerRowDxfId="0" tableBorderDxfId="8">
  <autoFilter ref="B18:H24" xr:uid="{24AD71CF-ABB4-423B-A650-FB167637568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D538352-8BB3-4FF7-8846-A51A28D2B6D3}" name="관리코드" dataDxfId="7"/>
    <tableColumn id="2" xr3:uid="{EEE9436C-1269-4D06-8375-51AA5BA784C1}" name="관리자" dataDxfId="6"/>
    <tableColumn id="3" xr3:uid="{9A297A72-2141-4EB9-A17E-83ABA994935C}" name="구입일자" dataDxfId="5"/>
    <tableColumn id="4" xr3:uid="{93D30771-74EE-4B0F-90F5-CBBFB54D9073}" name="유종" dataDxfId="4"/>
    <tableColumn id="5" xr3:uid="{387D1783-FA36-4D63-A4D2-1123DD6AB484}" name="구매가" dataDxfId="3" dataCellStyle="쉼표 [0]"/>
    <tableColumn id="6" xr3:uid="{674DAD1C-DF2F-44E6-99FB-248C9D391560}" name="주행거리_x000a_(km)" dataDxfId="2" dataCellStyle="쉼표 [0]"/>
    <tableColumn id="7" xr3:uid="{5F14B461-2740-4DA0-96B1-2D7355C4B0B8}" name="평균연비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C081-BBE4-4946-96D3-1434800CEC8D}">
  <dimension ref="B1:J14"/>
  <sheetViews>
    <sheetView tabSelected="1" zoomScale="120" zoomScaleNormal="120" workbookViewId="0">
      <selection activeCell="L10" sqref="L10"/>
    </sheetView>
  </sheetViews>
  <sheetFormatPr defaultRowHeight="13.5" x14ac:dyDescent="0.3"/>
  <cols>
    <col min="1" max="1" width="1.625" style="51" customWidth="1"/>
    <col min="2" max="2" width="11.625" style="51" customWidth="1"/>
    <col min="3" max="3" width="9" style="51"/>
    <col min="4" max="4" width="11.75" style="51" bestFit="1" customWidth="1"/>
    <col min="5" max="5" width="10.375" style="51" customWidth="1"/>
    <col min="6" max="6" width="11.125" style="51" bestFit="1" customWidth="1"/>
    <col min="7" max="7" width="9.75" style="51" bestFit="1" customWidth="1"/>
    <col min="8" max="9" width="9.125" style="51" bestFit="1" customWidth="1"/>
    <col min="10" max="10" width="11.375" style="51" customWidth="1"/>
    <col min="11" max="12" width="9" style="51"/>
    <col min="13" max="13" width="6" style="51" customWidth="1"/>
    <col min="14" max="16384" width="9" style="5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52" t="s">
        <v>0</v>
      </c>
      <c r="C4" s="53" t="s">
        <v>9</v>
      </c>
      <c r="D4" s="53" t="s">
        <v>29</v>
      </c>
      <c r="E4" s="53" t="s">
        <v>19</v>
      </c>
      <c r="F4" s="53" t="s">
        <v>23</v>
      </c>
      <c r="G4" s="54" t="s">
        <v>24</v>
      </c>
      <c r="H4" s="53" t="s">
        <v>25</v>
      </c>
      <c r="I4" s="54" t="s">
        <v>26</v>
      </c>
      <c r="J4" s="55" t="s">
        <v>27</v>
      </c>
    </row>
    <row r="5" spans="2:10" ht="14.25" thickBot="1" x14ac:dyDescent="0.35">
      <c r="B5" s="56" t="s">
        <v>1</v>
      </c>
      <c r="C5" s="57" t="s">
        <v>11</v>
      </c>
      <c r="D5" s="58">
        <v>43649</v>
      </c>
      <c r="E5" s="57" t="s">
        <v>20</v>
      </c>
      <c r="F5" s="59">
        <v>3555</v>
      </c>
      <c r="G5" s="60">
        <v>171833</v>
      </c>
      <c r="H5" s="61">
        <v>22.4</v>
      </c>
      <c r="I5" s="57">
        <f>IF(_xlfn.RANK.EQ($G5,$G$5:$G$12,FALSE)&lt;=3,_xlfn.RANK.EQ($G5,$G$5:$G$12,FALSE),"")</f>
        <v>1</v>
      </c>
      <c r="J5" s="84" t="str">
        <f>2023-YEAR($D5)+1&amp;"년"</f>
        <v>5년</v>
      </c>
    </row>
    <row r="6" spans="2:10" ht="14.25" thickBot="1" x14ac:dyDescent="0.35">
      <c r="B6" s="62" t="s">
        <v>2</v>
      </c>
      <c r="C6" s="63" t="s">
        <v>12</v>
      </c>
      <c r="D6" s="64">
        <v>43557</v>
      </c>
      <c r="E6" s="63" t="s">
        <v>21</v>
      </c>
      <c r="F6" s="65">
        <v>9738</v>
      </c>
      <c r="G6" s="66">
        <v>119912</v>
      </c>
      <c r="H6" s="67">
        <v>14.8</v>
      </c>
      <c r="I6" s="57">
        <f t="shared" ref="I6:I12" si="0">IF(_xlfn.RANK.EQ($G6,$G$5:$G$12,FALSE)&lt;=3,_xlfn.RANK.EQ($G6,$G$5:$G$12,FALSE),"")</f>
        <v>2</v>
      </c>
      <c r="J6" s="84" t="str">
        <f t="shared" ref="J6:J12" si="1">2023-YEAR($D6)+1&amp;"년"</f>
        <v>5년</v>
      </c>
    </row>
    <row r="7" spans="2:10" ht="14.25" thickBot="1" x14ac:dyDescent="0.35">
      <c r="B7" s="62" t="s">
        <v>3</v>
      </c>
      <c r="C7" s="63" t="s">
        <v>13</v>
      </c>
      <c r="D7" s="64">
        <v>44070</v>
      </c>
      <c r="E7" s="63" t="s">
        <v>22</v>
      </c>
      <c r="F7" s="65">
        <v>10129</v>
      </c>
      <c r="G7" s="66">
        <v>21833</v>
      </c>
      <c r="H7" s="67">
        <v>10.5</v>
      </c>
      <c r="I7" s="57" t="str">
        <f t="shared" si="0"/>
        <v/>
      </c>
      <c r="J7" s="84" t="str">
        <f t="shared" si="1"/>
        <v>4년</v>
      </c>
    </row>
    <row r="8" spans="2:10" ht="14.25" thickBot="1" x14ac:dyDescent="0.35">
      <c r="B8" s="62" t="s">
        <v>4</v>
      </c>
      <c r="C8" s="63" t="s">
        <v>14</v>
      </c>
      <c r="D8" s="64">
        <v>43119</v>
      </c>
      <c r="E8" s="63" t="s">
        <v>20</v>
      </c>
      <c r="F8" s="65">
        <v>8650</v>
      </c>
      <c r="G8" s="66">
        <v>47158</v>
      </c>
      <c r="H8" s="67">
        <v>12.5</v>
      </c>
      <c r="I8" s="57" t="str">
        <f t="shared" si="0"/>
        <v/>
      </c>
      <c r="J8" s="84" t="str">
        <f t="shared" si="1"/>
        <v>6년</v>
      </c>
    </row>
    <row r="9" spans="2:10" ht="14.25" thickBot="1" x14ac:dyDescent="0.35">
      <c r="B9" s="62" t="s">
        <v>5</v>
      </c>
      <c r="C9" s="63" t="s">
        <v>15</v>
      </c>
      <c r="D9" s="64">
        <v>43920</v>
      </c>
      <c r="E9" s="63" t="s">
        <v>21</v>
      </c>
      <c r="F9" s="65">
        <v>9894</v>
      </c>
      <c r="G9" s="66">
        <v>58075</v>
      </c>
      <c r="H9" s="67">
        <v>15.3</v>
      </c>
      <c r="I9" s="57" t="str">
        <f t="shared" si="0"/>
        <v/>
      </c>
      <c r="J9" s="84" t="str">
        <f t="shared" si="1"/>
        <v>4년</v>
      </c>
    </row>
    <row r="10" spans="2:10" ht="14.25" thickBot="1" x14ac:dyDescent="0.35">
      <c r="B10" s="62" t="s">
        <v>6</v>
      </c>
      <c r="C10" s="63" t="s">
        <v>16</v>
      </c>
      <c r="D10" s="64">
        <v>43640</v>
      </c>
      <c r="E10" s="63" t="s">
        <v>22</v>
      </c>
      <c r="F10" s="65">
        <v>7402</v>
      </c>
      <c r="G10" s="66">
        <v>73402</v>
      </c>
      <c r="H10" s="67">
        <v>8.9</v>
      </c>
      <c r="I10" s="57" t="str">
        <f t="shared" si="0"/>
        <v/>
      </c>
      <c r="J10" s="84" t="str">
        <f t="shared" si="1"/>
        <v>5년</v>
      </c>
    </row>
    <row r="11" spans="2:10" ht="14.25" thickBot="1" x14ac:dyDescent="0.35">
      <c r="B11" s="62" t="s">
        <v>7</v>
      </c>
      <c r="C11" s="63" t="s">
        <v>17</v>
      </c>
      <c r="D11" s="64">
        <v>43876</v>
      </c>
      <c r="E11" s="63" t="s">
        <v>20</v>
      </c>
      <c r="F11" s="65">
        <v>14615</v>
      </c>
      <c r="G11" s="66">
        <v>70161</v>
      </c>
      <c r="H11" s="67">
        <v>31.1</v>
      </c>
      <c r="I11" s="57" t="str">
        <f t="shared" si="0"/>
        <v/>
      </c>
      <c r="J11" s="84" t="str">
        <f t="shared" si="1"/>
        <v>4년</v>
      </c>
    </row>
    <row r="12" spans="2:10" ht="14.25" thickBot="1" x14ac:dyDescent="0.35">
      <c r="B12" s="68" t="s">
        <v>8</v>
      </c>
      <c r="C12" s="69" t="s">
        <v>18</v>
      </c>
      <c r="D12" s="70">
        <v>43194</v>
      </c>
      <c r="E12" s="69" t="s">
        <v>22</v>
      </c>
      <c r="F12" s="71">
        <v>7339</v>
      </c>
      <c r="G12" s="72">
        <v>102863</v>
      </c>
      <c r="H12" s="73">
        <v>9.3000000000000007</v>
      </c>
      <c r="I12" s="57">
        <f t="shared" si="0"/>
        <v>3</v>
      </c>
      <c r="J12" s="84" t="str">
        <f t="shared" si="1"/>
        <v>6년</v>
      </c>
    </row>
    <row r="13" spans="2:10" x14ac:dyDescent="0.3">
      <c r="B13" s="74" t="s">
        <v>28</v>
      </c>
      <c r="C13" s="75"/>
      <c r="D13" s="75"/>
      <c r="E13" s="76">
        <f>MIN(구매가)</f>
        <v>3555</v>
      </c>
      <c r="F13" s="77"/>
      <c r="G13" s="75" t="s">
        <v>31</v>
      </c>
      <c r="H13" s="75"/>
      <c r="I13" s="75"/>
      <c r="J13" s="78">
        <f>DSUM($B$4:$F$12,5,$E$4:$E$5)</f>
        <v>26820</v>
      </c>
    </row>
    <row r="14" spans="2:10" ht="14.25" thickBot="1" x14ac:dyDescent="0.35">
      <c r="B14" s="79" t="s">
        <v>30</v>
      </c>
      <c r="C14" s="80"/>
      <c r="D14" s="80"/>
      <c r="E14" s="69">
        <f>COUNTIF($G$5:$G$12,"&gt;=AVERAGE($G$5:$G$12)")</f>
        <v>0</v>
      </c>
      <c r="F14" s="81"/>
      <c r="G14" s="82" t="s">
        <v>9</v>
      </c>
      <c r="H14" s="69" t="s">
        <v>10</v>
      </c>
      <c r="I14" s="82" t="s">
        <v>19</v>
      </c>
      <c r="J14" s="83" t="str">
        <f>VLOOKUP(H14,$C$5:$E$12,3,FALSE)</f>
        <v>하이브리드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{A57A82EE-08A9-4959-AE64-3D6A9060B8C2}</x14:id>
        </ext>
      </extLst>
    </cfRule>
  </conditionalFormatting>
  <dataValidations count="1">
    <dataValidation type="list" allowBlank="1" showInputMessage="1" showErrorMessage="1" sqref="H14" xr:uid="{08B09259-6AE3-4FEC-B6EE-32762EF84945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7A82EE-08A9-4959-AE64-3D6A9060B8C2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0401-3640-4245-B8E7-839564CCF107}">
  <dimension ref="B1:H24"/>
  <sheetViews>
    <sheetView zoomScale="120" zoomScaleNormal="120" workbookViewId="0">
      <selection activeCell="D18" sqref="D18"/>
    </sheetView>
  </sheetViews>
  <sheetFormatPr defaultRowHeight="16.5" x14ac:dyDescent="0.3"/>
  <cols>
    <col min="1" max="1" width="1.625" customWidth="1"/>
    <col min="2" max="2" width="11.625" customWidth="1"/>
    <col min="4" max="4" width="11.375" bestFit="1" customWidth="1"/>
    <col min="5" max="5" width="10.375" customWidth="1"/>
    <col min="6" max="6" width="10.875" bestFit="1" customWidth="1"/>
    <col min="7" max="7" width="9.625" bestFit="1" customWidth="1"/>
    <col min="8" max="8" width="9.75" customWidth="1"/>
  </cols>
  <sheetData>
    <row r="1" spans="2:8" ht="17.25" thickBot="1" x14ac:dyDescent="0.35"/>
    <row r="2" spans="2:8" ht="33.75" thickBot="1" x14ac:dyDescent="0.35">
      <c r="B2" s="17" t="s">
        <v>0</v>
      </c>
      <c r="C2" s="18" t="s">
        <v>9</v>
      </c>
      <c r="D2" s="18" t="s">
        <v>29</v>
      </c>
      <c r="E2" s="18" t="s">
        <v>19</v>
      </c>
      <c r="F2" s="18" t="s">
        <v>23</v>
      </c>
      <c r="G2" s="19" t="s">
        <v>24</v>
      </c>
      <c r="H2" s="18" t="s">
        <v>25</v>
      </c>
    </row>
    <row r="3" spans="2:8" x14ac:dyDescent="0.3">
      <c r="B3" s="4" t="s">
        <v>1</v>
      </c>
      <c r="C3" s="5" t="s">
        <v>11</v>
      </c>
      <c r="D3" s="8">
        <v>43649</v>
      </c>
      <c r="E3" s="5" t="s">
        <v>20</v>
      </c>
      <c r="F3" s="20">
        <v>3555</v>
      </c>
      <c r="G3" s="11">
        <v>171833</v>
      </c>
      <c r="H3" s="14">
        <v>22.4</v>
      </c>
    </row>
    <row r="4" spans="2:8" x14ac:dyDescent="0.3">
      <c r="B4" s="6" t="s">
        <v>2</v>
      </c>
      <c r="C4" s="2" t="s">
        <v>12</v>
      </c>
      <c r="D4" s="3">
        <v>43557</v>
      </c>
      <c r="E4" s="2" t="s">
        <v>21</v>
      </c>
      <c r="F4" s="21">
        <v>9738</v>
      </c>
      <c r="G4" s="12">
        <v>119912</v>
      </c>
      <c r="H4" s="15">
        <v>14.8</v>
      </c>
    </row>
    <row r="5" spans="2:8" x14ac:dyDescent="0.3">
      <c r="B5" s="6" t="s">
        <v>3</v>
      </c>
      <c r="C5" s="2" t="s">
        <v>13</v>
      </c>
      <c r="D5" s="3">
        <v>44070</v>
      </c>
      <c r="E5" s="2" t="s">
        <v>22</v>
      </c>
      <c r="F5" s="21">
        <v>10129</v>
      </c>
      <c r="G5" s="12">
        <v>21833</v>
      </c>
      <c r="H5" s="15">
        <v>10.5</v>
      </c>
    </row>
    <row r="6" spans="2:8" x14ac:dyDescent="0.3">
      <c r="B6" s="6" t="s">
        <v>4</v>
      </c>
      <c r="C6" s="2" t="s">
        <v>14</v>
      </c>
      <c r="D6" s="3">
        <v>43119</v>
      </c>
      <c r="E6" s="2" t="s">
        <v>20</v>
      </c>
      <c r="F6" s="21">
        <v>8650</v>
      </c>
      <c r="G6" s="12">
        <v>47158</v>
      </c>
      <c r="H6" s="15">
        <v>12.5</v>
      </c>
    </row>
    <row r="7" spans="2:8" x14ac:dyDescent="0.3">
      <c r="B7" s="6" t="s">
        <v>5</v>
      </c>
      <c r="C7" s="2" t="s">
        <v>15</v>
      </c>
      <c r="D7" s="3">
        <v>43920</v>
      </c>
      <c r="E7" s="2" t="s">
        <v>21</v>
      </c>
      <c r="F7" s="21">
        <v>9894</v>
      </c>
      <c r="G7" s="12">
        <v>58075</v>
      </c>
      <c r="H7" s="15">
        <v>15.3</v>
      </c>
    </row>
    <row r="8" spans="2:8" x14ac:dyDescent="0.3">
      <c r="B8" s="6" t="s">
        <v>6</v>
      </c>
      <c r="C8" s="2" t="s">
        <v>16</v>
      </c>
      <c r="D8" s="3">
        <v>43640</v>
      </c>
      <c r="E8" s="2" t="s">
        <v>22</v>
      </c>
      <c r="F8" s="21">
        <v>7402</v>
      </c>
      <c r="G8" s="12">
        <v>73402</v>
      </c>
      <c r="H8" s="15">
        <v>8.9</v>
      </c>
    </row>
    <row r="9" spans="2:8" x14ac:dyDescent="0.3">
      <c r="B9" s="6" t="s">
        <v>7</v>
      </c>
      <c r="C9" s="2" t="s">
        <v>17</v>
      </c>
      <c r="D9" s="3">
        <v>43876</v>
      </c>
      <c r="E9" s="2" t="s">
        <v>20</v>
      </c>
      <c r="F9" s="21">
        <v>14615</v>
      </c>
      <c r="G9" s="12">
        <v>70161</v>
      </c>
      <c r="H9" s="15">
        <v>31.1</v>
      </c>
    </row>
    <row r="10" spans="2:8" ht="17.25" thickBot="1" x14ac:dyDescent="0.35">
      <c r="B10" s="9" t="s">
        <v>8</v>
      </c>
      <c r="C10" s="7" t="s">
        <v>18</v>
      </c>
      <c r="D10" s="10">
        <v>43194</v>
      </c>
      <c r="E10" s="7" t="s">
        <v>22</v>
      </c>
      <c r="F10" s="22">
        <v>7339</v>
      </c>
      <c r="G10" s="13">
        <v>102863</v>
      </c>
      <c r="H10" s="16">
        <v>9.3000000000000007</v>
      </c>
    </row>
    <row r="12" spans="2:8" ht="17.25" thickBot="1" x14ac:dyDescent="0.35"/>
    <row r="13" spans="2:8" x14ac:dyDescent="0.3">
      <c r="B13" s="18" t="s">
        <v>19</v>
      </c>
      <c r="C13" s="18" t="s">
        <v>25</v>
      </c>
    </row>
    <row r="14" spans="2:8" x14ac:dyDescent="0.3">
      <c r="B14" t="s">
        <v>21</v>
      </c>
    </row>
    <row r="15" spans="2:8" x14ac:dyDescent="0.3">
      <c r="C15" t="s">
        <v>32</v>
      </c>
    </row>
    <row r="18" spans="2:8" ht="33.75" thickBot="1" x14ac:dyDescent="0.35">
      <c r="B18" s="35" t="s">
        <v>0</v>
      </c>
      <c r="C18" s="36" t="s">
        <v>9</v>
      </c>
      <c r="D18" s="36" t="s">
        <v>29</v>
      </c>
      <c r="E18" s="36" t="s">
        <v>19</v>
      </c>
      <c r="F18" s="36" t="s">
        <v>23</v>
      </c>
      <c r="G18" s="37" t="s">
        <v>24</v>
      </c>
      <c r="H18" s="38" t="s">
        <v>25</v>
      </c>
    </row>
    <row r="19" spans="2:8" x14ac:dyDescent="0.3">
      <c r="B19" s="31" t="s">
        <v>1</v>
      </c>
      <c r="C19" s="23" t="s">
        <v>11</v>
      </c>
      <c r="D19" s="24">
        <v>43649</v>
      </c>
      <c r="E19" s="23" t="s">
        <v>20</v>
      </c>
      <c r="F19" s="25">
        <v>3555</v>
      </c>
      <c r="G19" s="26">
        <v>171833</v>
      </c>
      <c r="H19" s="33">
        <v>22.4</v>
      </c>
    </row>
    <row r="20" spans="2:8" x14ac:dyDescent="0.3">
      <c r="B20" s="32" t="s">
        <v>2</v>
      </c>
      <c r="C20" s="27" t="s">
        <v>12</v>
      </c>
      <c r="D20" s="28">
        <v>43557</v>
      </c>
      <c r="E20" s="27" t="s">
        <v>21</v>
      </c>
      <c r="F20" s="29">
        <v>9738</v>
      </c>
      <c r="G20" s="30">
        <v>119912</v>
      </c>
      <c r="H20" s="34">
        <v>14.8</v>
      </c>
    </row>
    <row r="21" spans="2:8" x14ac:dyDescent="0.3">
      <c r="B21" s="32" t="s">
        <v>3</v>
      </c>
      <c r="C21" s="27" t="s">
        <v>13</v>
      </c>
      <c r="D21" s="28">
        <v>44070</v>
      </c>
      <c r="E21" s="27" t="s">
        <v>22</v>
      </c>
      <c r="F21" s="29">
        <v>10129</v>
      </c>
      <c r="G21" s="30">
        <v>21833</v>
      </c>
      <c r="H21" s="34">
        <v>10.5</v>
      </c>
    </row>
    <row r="22" spans="2:8" x14ac:dyDescent="0.3">
      <c r="B22" s="32" t="s">
        <v>4</v>
      </c>
      <c r="C22" s="27" t="s">
        <v>14</v>
      </c>
      <c r="D22" s="28">
        <v>43119</v>
      </c>
      <c r="E22" s="27" t="s">
        <v>20</v>
      </c>
      <c r="F22" s="29">
        <v>8650</v>
      </c>
      <c r="G22" s="30">
        <v>47158</v>
      </c>
      <c r="H22" s="34">
        <v>12.5</v>
      </c>
    </row>
    <row r="23" spans="2:8" x14ac:dyDescent="0.3">
      <c r="B23" s="32" t="s">
        <v>5</v>
      </c>
      <c r="C23" s="27" t="s">
        <v>15</v>
      </c>
      <c r="D23" s="28">
        <v>43920</v>
      </c>
      <c r="E23" s="27" t="s">
        <v>21</v>
      </c>
      <c r="F23" s="29">
        <v>9894</v>
      </c>
      <c r="G23" s="30">
        <v>58075</v>
      </c>
      <c r="H23" s="34">
        <v>15.3</v>
      </c>
    </row>
    <row r="24" spans="2:8" x14ac:dyDescent="0.3">
      <c r="B24" s="39" t="s">
        <v>7</v>
      </c>
      <c r="C24" s="40" t="s">
        <v>17</v>
      </c>
      <c r="D24" s="41">
        <v>43876</v>
      </c>
      <c r="E24" s="40" t="s">
        <v>20</v>
      </c>
      <c r="F24" s="42">
        <v>14615</v>
      </c>
      <c r="G24" s="43">
        <v>70161</v>
      </c>
      <c r="H24" s="44">
        <v>31.1</v>
      </c>
    </row>
  </sheetData>
  <phoneticPr fontId="3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{42BF9A89-E2BA-4D69-B26A-142FBFEBD0DA}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BF9A89-E2BA-4D69-B26A-142FBFEBD0D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2F79-B6D6-4872-A3A8-746D9071FC68}">
  <dimension ref="B1:H18"/>
  <sheetViews>
    <sheetView zoomScale="120" zoomScaleNormal="120" workbookViewId="0">
      <selection activeCell="K5" sqref="K5"/>
    </sheetView>
  </sheetViews>
  <sheetFormatPr defaultRowHeight="16.5" x14ac:dyDescent="0.3"/>
  <cols>
    <col min="1" max="1" width="1.625" customWidth="1"/>
    <col min="2" max="2" width="11.625" customWidth="1"/>
    <col min="4" max="4" width="11.375" bestFit="1" customWidth="1"/>
    <col min="5" max="5" width="16.125" bestFit="1" customWidth="1"/>
    <col min="6" max="6" width="10.875" bestFit="1" customWidth="1"/>
    <col min="7" max="7" width="9.625" bestFit="1" customWidth="1"/>
  </cols>
  <sheetData>
    <row r="1" spans="2:8" ht="17.25" thickBot="1" x14ac:dyDescent="0.35"/>
    <row r="2" spans="2:8" ht="33.75" thickBot="1" x14ac:dyDescent="0.35">
      <c r="B2" s="17" t="s">
        <v>0</v>
      </c>
      <c r="C2" s="18" t="s">
        <v>9</v>
      </c>
      <c r="D2" s="18" t="s">
        <v>29</v>
      </c>
      <c r="E2" s="18" t="s">
        <v>19</v>
      </c>
      <c r="F2" s="18" t="s">
        <v>23</v>
      </c>
      <c r="G2" s="19" t="s">
        <v>24</v>
      </c>
      <c r="H2" s="18" t="s">
        <v>25</v>
      </c>
    </row>
    <row r="3" spans="2:8" x14ac:dyDescent="0.3">
      <c r="B3" s="4" t="s">
        <v>1</v>
      </c>
      <c r="C3" s="5" t="s">
        <v>11</v>
      </c>
      <c r="D3" s="8">
        <v>43649</v>
      </c>
      <c r="E3" s="5" t="s">
        <v>20</v>
      </c>
      <c r="F3" s="20">
        <v>3555</v>
      </c>
      <c r="G3" s="11">
        <v>171833</v>
      </c>
      <c r="H3" s="14">
        <v>22.4</v>
      </c>
    </row>
    <row r="4" spans="2:8" x14ac:dyDescent="0.3">
      <c r="B4" s="6" t="s">
        <v>4</v>
      </c>
      <c r="C4" s="2" t="s">
        <v>14</v>
      </c>
      <c r="D4" s="3">
        <v>43119</v>
      </c>
      <c r="E4" s="2" t="s">
        <v>20</v>
      </c>
      <c r="F4" s="21">
        <v>8650</v>
      </c>
      <c r="G4" s="12">
        <v>47158</v>
      </c>
      <c r="H4" s="15">
        <v>12.5</v>
      </c>
    </row>
    <row r="5" spans="2:8" x14ac:dyDescent="0.3">
      <c r="B5" s="6" t="s">
        <v>7</v>
      </c>
      <c r="C5" s="2" t="s">
        <v>17</v>
      </c>
      <c r="D5" s="3">
        <v>43876</v>
      </c>
      <c r="E5" s="2" t="s">
        <v>20</v>
      </c>
      <c r="F5" s="21">
        <v>14615</v>
      </c>
      <c r="G5" s="12">
        <v>70161</v>
      </c>
      <c r="H5" s="15">
        <v>31.1</v>
      </c>
    </row>
    <row r="6" spans="2:8" x14ac:dyDescent="0.3">
      <c r="B6" s="6"/>
      <c r="C6" s="2"/>
      <c r="D6" s="3"/>
      <c r="E6" s="45" t="s">
        <v>37</v>
      </c>
      <c r="F6" s="21">
        <f>SUBTOTAL(4,F3:F5)</f>
        <v>14615</v>
      </c>
      <c r="G6" s="12"/>
      <c r="H6" s="15"/>
    </row>
    <row r="7" spans="2:8" x14ac:dyDescent="0.3">
      <c r="B7" s="6">
        <f>SUBTOTAL(3,B3:B5)</f>
        <v>3</v>
      </c>
      <c r="C7" s="2"/>
      <c r="D7" s="3"/>
      <c r="E7" s="45" t="s">
        <v>33</v>
      </c>
      <c r="F7" s="21"/>
      <c r="G7" s="12"/>
      <c r="H7" s="15"/>
    </row>
    <row r="8" spans="2:8" x14ac:dyDescent="0.3">
      <c r="B8" s="6" t="s">
        <v>2</v>
      </c>
      <c r="C8" s="2" t="s">
        <v>12</v>
      </c>
      <c r="D8" s="3">
        <v>43557</v>
      </c>
      <c r="E8" s="2" t="s">
        <v>21</v>
      </c>
      <c r="F8" s="21">
        <v>9738</v>
      </c>
      <c r="G8" s="12">
        <v>119912</v>
      </c>
      <c r="H8" s="15">
        <v>14.8</v>
      </c>
    </row>
    <row r="9" spans="2:8" x14ac:dyDescent="0.3">
      <c r="B9" s="6" t="s">
        <v>5</v>
      </c>
      <c r="C9" s="2" t="s">
        <v>15</v>
      </c>
      <c r="D9" s="3">
        <v>43920</v>
      </c>
      <c r="E9" s="2" t="s">
        <v>21</v>
      </c>
      <c r="F9" s="21">
        <v>9894</v>
      </c>
      <c r="G9" s="12">
        <v>58075</v>
      </c>
      <c r="H9" s="15">
        <v>15.3</v>
      </c>
    </row>
    <row r="10" spans="2:8" x14ac:dyDescent="0.3">
      <c r="B10" s="6"/>
      <c r="C10" s="2"/>
      <c r="D10" s="3"/>
      <c r="E10" s="45" t="s">
        <v>38</v>
      </c>
      <c r="F10" s="21">
        <f>SUBTOTAL(4,F8:F9)</f>
        <v>9894</v>
      </c>
      <c r="G10" s="12"/>
      <c r="H10" s="15"/>
    </row>
    <row r="11" spans="2:8" x14ac:dyDescent="0.3">
      <c r="B11" s="6">
        <f>SUBTOTAL(3,B8:B9)</f>
        <v>2</v>
      </c>
      <c r="C11" s="2"/>
      <c r="D11" s="3"/>
      <c r="E11" s="45" t="s">
        <v>34</v>
      </c>
      <c r="F11" s="21"/>
      <c r="G11" s="12"/>
      <c r="H11" s="15"/>
    </row>
    <row r="12" spans="2:8" x14ac:dyDescent="0.3">
      <c r="B12" s="6" t="s">
        <v>3</v>
      </c>
      <c r="C12" s="2" t="s">
        <v>13</v>
      </c>
      <c r="D12" s="3">
        <v>44070</v>
      </c>
      <c r="E12" s="2" t="s">
        <v>22</v>
      </c>
      <c r="F12" s="21">
        <v>10129</v>
      </c>
      <c r="G12" s="12">
        <v>21833</v>
      </c>
      <c r="H12" s="15">
        <v>10.5</v>
      </c>
    </row>
    <row r="13" spans="2:8" x14ac:dyDescent="0.3">
      <c r="B13" s="6" t="s">
        <v>6</v>
      </c>
      <c r="C13" s="2" t="s">
        <v>16</v>
      </c>
      <c r="D13" s="3">
        <v>43640</v>
      </c>
      <c r="E13" s="2" t="s">
        <v>22</v>
      </c>
      <c r="F13" s="21">
        <v>7402</v>
      </c>
      <c r="G13" s="12">
        <v>73402</v>
      </c>
      <c r="H13" s="15">
        <v>8.9</v>
      </c>
    </row>
    <row r="14" spans="2:8" ht="17.25" thickBot="1" x14ac:dyDescent="0.35">
      <c r="B14" s="9" t="s">
        <v>8</v>
      </c>
      <c r="C14" s="7" t="s">
        <v>18</v>
      </c>
      <c r="D14" s="10">
        <v>43194</v>
      </c>
      <c r="E14" s="7" t="s">
        <v>22</v>
      </c>
      <c r="F14" s="22">
        <v>7339</v>
      </c>
      <c r="G14" s="13">
        <v>102863</v>
      </c>
      <c r="H14" s="16">
        <v>9.3000000000000007</v>
      </c>
    </row>
    <row r="15" spans="2:8" x14ac:dyDescent="0.3">
      <c r="B15" s="1"/>
      <c r="C15" s="1"/>
      <c r="D15" s="46"/>
      <c r="E15" s="50" t="s">
        <v>39</v>
      </c>
      <c r="F15" s="47">
        <f>SUBTOTAL(4,F12:F14)</f>
        <v>10129</v>
      </c>
      <c r="G15" s="48"/>
      <c r="H15" s="49"/>
    </row>
    <row r="16" spans="2:8" x14ac:dyDescent="0.3">
      <c r="B16" s="1">
        <f>SUBTOTAL(3,B12:B14)</f>
        <v>3</v>
      </c>
      <c r="C16" s="1"/>
      <c r="D16" s="46"/>
      <c r="E16" s="50" t="s">
        <v>35</v>
      </c>
      <c r="F16" s="47"/>
      <c r="G16" s="48"/>
      <c r="H16" s="49"/>
    </row>
    <row r="17" spans="2:8" x14ac:dyDescent="0.3">
      <c r="B17" s="1"/>
      <c r="C17" s="1"/>
      <c r="D17" s="46"/>
      <c r="E17" s="50" t="s">
        <v>40</v>
      </c>
      <c r="F17" s="47">
        <f>SUBTOTAL(4,F3:F14)</f>
        <v>14615</v>
      </c>
      <c r="G17" s="48"/>
      <c r="H17" s="49"/>
    </row>
    <row r="18" spans="2:8" x14ac:dyDescent="0.3">
      <c r="B18" s="1">
        <f>SUBTOTAL(3,B3:B14)</f>
        <v>8</v>
      </c>
      <c r="C18" s="1"/>
      <c r="D18" s="46"/>
      <c r="E18" s="50" t="s">
        <v>36</v>
      </c>
      <c r="F18" s="47"/>
      <c r="G18" s="48"/>
      <c r="H18" s="49"/>
    </row>
  </sheetData>
  <sortState xmlns:xlrd2="http://schemas.microsoft.com/office/spreadsheetml/2017/richdata2" ref="B3:H14">
    <sortCondition descending="1" ref="E3:E14"/>
  </sortState>
  <phoneticPr fontId="3" type="noConversion"/>
  <conditionalFormatting sqref="H3:H18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{87421E52-9564-4A2A-8D9E-996C4B54D5DD}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421E52-9564-4A2A-8D9E-996C4B54D5DD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2024-07-07T15:25:55Z</dcterms:created>
  <dcterms:modified xsi:type="dcterms:W3CDTF">2024-07-07T16:35:48Z</dcterms:modified>
</cp:coreProperties>
</file>