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66DE899A-473E-41FD-8B8C-11CF45C2D17B}" xr6:coauthVersionLast="47" xr6:coauthVersionMax="47" xr10:uidLastSave="{00000000-0000-0000-0000-000000000000}"/>
  <bookViews>
    <workbookView xWindow="-120" yWindow="-120" windowWidth="29040" windowHeight="15720" xr2:uid="{004884B6-B398-462B-9394-8D7D41BA3E87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  <c r="E13" i="1"/>
  <c r="J14" i="1"/>
  <c r="J13" i="1"/>
  <c r="E14" i="1"/>
</calcChain>
</file>

<file path=xl/sharedStrings.xml><?xml version="1.0" encoding="utf-8"?>
<sst xmlns="http://schemas.openxmlformats.org/spreadsheetml/2006/main" count="130" uniqueCount="45">
  <si>
    <t>품목코드</t>
    <phoneticPr fontId="1" type="noConversion"/>
  </si>
  <si>
    <t>E738W</t>
  </si>
  <si>
    <t>E738W</t>
    <phoneticPr fontId="1" type="noConversion"/>
  </si>
  <si>
    <t>F729P</t>
    <phoneticPr fontId="1" type="noConversion"/>
  </si>
  <si>
    <t>F839W</t>
    <phoneticPr fontId="1" type="noConversion"/>
  </si>
  <si>
    <t>T568K</t>
    <phoneticPr fontId="1" type="noConversion"/>
  </si>
  <si>
    <t>S786W</t>
    <phoneticPr fontId="1" type="noConversion"/>
  </si>
  <si>
    <t>T892P</t>
    <phoneticPr fontId="1" type="noConversion"/>
  </si>
  <si>
    <t>H119M</t>
    <phoneticPr fontId="1" type="noConversion"/>
  </si>
  <si>
    <t>O909W</t>
    <phoneticPr fontId="1" type="noConversion"/>
  </si>
  <si>
    <t>부위</t>
    <phoneticPr fontId="1" type="noConversion"/>
  </si>
  <si>
    <t>안심</t>
    <phoneticPr fontId="1" type="noConversion"/>
  </si>
  <si>
    <t>등심</t>
    <phoneticPr fontId="1" type="noConversion"/>
  </si>
  <si>
    <t>앞다리</t>
    <phoneticPr fontId="1" type="noConversion"/>
  </si>
  <si>
    <t>생산일</t>
    <phoneticPr fontId="1" type="noConversion"/>
  </si>
  <si>
    <t>구분</t>
    <phoneticPr fontId="1" type="noConversion"/>
  </si>
  <si>
    <t>1++등급</t>
    <phoneticPr fontId="1" type="noConversion"/>
  </si>
  <si>
    <t>1등급</t>
    <phoneticPr fontId="1" type="noConversion"/>
  </si>
  <si>
    <t>1+등급</t>
    <phoneticPr fontId="1" type="noConversion"/>
  </si>
  <si>
    <t>2등급</t>
    <phoneticPr fontId="1" type="noConversion"/>
  </si>
  <si>
    <t>kg당 가격</t>
    <phoneticPr fontId="1" type="noConversion"/>
  </si>
  <si>
    <t>판매량
(단위:kg)</t>
    <phoneticPr fontId="1" type="noConversion"/>
  </si>
  <si>
    <t>납품한
소비시장 수</t>
    <phoneticPr fontId="1" type="noConversion"/>
  </si>
  <si>
    <t>판매순위</t>
    <phoneticPr fontId="1" type="noConversion"/>
  </si>
  <si>
    <t>비고</t>
    <phoneticPr fontId="1" type="noConversion"/>
  </si>
  <si>
    <t>kg당 최저 가격</t>
    <phoneticPr fontId="1" type="noConversion"/>
  </si>
  <si>
    <t>구분이 1++등급 비율</t>
    <phoneticPr fontId="1" type="noConversion"/>
  </si>
  <si>
    <t>안심 부위 판매량(단위:kg) 합계</t>
    <phoneticPr fontId="1" type="noConversion"/>
  </si>
  <si>
    <t>안심</t>
  </si>
  <si>
    <t>&gt;=5000</t>
    <phoneticPr fontId="1" type="noConversion"/>
  </si>
  <si>
    <t>(비어 있음)</t>
  </si>
  <si>
    <t>총합계</t>
  </si>
  <si>
    <t>등심</t>
  </si>
  <si>
    <t>앞다리</t>
  </si>
  <si>
    <t>개수 : 품목코드</t>
  </si>
  <si>
    <t>전체 개수 : 품목코드</t>
  </si>
  <si>
    <t>전체 최대 : 판매량</t>
  </si>
  <si>
    <t>최대 : 판매량</t>
  </si>
  <si>
    <t>&lt;40001 또는 (비어 있음)</t>
  </si>
  <si>
    <t>40001-60000</t>
  </si>
  <si>
    <t>60001-80000</t>
  </si>
  <si>
    <t>80001-100000</t>
  </si>
  <si>
    <t>부위</t>
  </si>
  <si>
    <t>kg당 가격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</si>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</sst>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"/>
    <numFmt numFmtId="177" formatCode="#,##0&quot;원&quot;"/>
    <numFmt numFmtId="178" formatCode="#,##0_ "/>
    <numFmt numFmtId="179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8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등심 및 앞다리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6-4385-8365-8D2BFFE27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#,##0_ 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6-4385-8365-8D2BFFE2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1374639"/>
        <c:axId val="1091367439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6-4385-8365-8D2BFFE2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036991"/>
        <c:axId val="1258045631"/>
      </c:lineChart>
      <c:catAx>
        <c:axId val="109137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1367439"/>
        <c:crosses val="autoZero"/>
        <c:auto val="1"/>
        <c:lblAlgn val="ctr"/>
        <c:lblOffset val="100"/>
        <c:noMultiLvlLbl val="0"/>
      </c:catAx>
      <c:valAx>
        <c:axId val="109136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1374639"/>
        <c:crosses val="autoZero"/>
        <c:crossBetween val="between"/>
      </c:valAx>
      <c:valAx>
        <c:axId val="1258045631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8036991"/>
        <c:crosses val="max"/>
        <c:crossBetween val="between"/>
        <c:majorUnit val="15000"/>
      </c:valAx>
      <c:catAx>
        <c:axId val="125803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8045631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A19EFE-86EA-4737-A6D0-9EA2FD2801D9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0</xdr:row>
      <xdr:rowOff>95250</xdr:rowOff>
    </xdr:from>
    <xdr:to>
      <xdr:col>6</xdr:col>
      <xdr:colOff>469447</xdr:colOff>
      <xdr:row>2</xdr:row>
      <xdr:rowOff>204107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4A87A5D9-747C-6DF7-0092-B0AA9AAB6489}"/>
            </a:ext>
          </a:extLst>
        </xdr:cNvPr>
        <xdr:cNvSpPr/>
      </xdr:nvSpPr>
      <xdr:spPr>
        <a:xfrm>
          <a:off x="136072" y="95250"/>
          <a:ext cx="4136571" cy="666750"/>
        </a:xfrm>
        <a:prstGeom prst="plus">
          <a:avLst>
            <a:gd name="adj" fmla="val 19172"/>
          </a:avLst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6</xdr:col>
      <xdr:colOff>612321</xdr:colOff>
      <xdr:row>0</xdr:row>
      <xdr:rowOff>74840</xdr:rowOff>
    </xdr:from>
    <xdr:to>
      <xdr:col>10</xdr:col>
      <xdr:colOff>20411</xdr:colOff>
      <xdr:row>2</xdr:row>
      <xdr:rowOff>204107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5DCFBB3-F9F3-CF80-1C34-00D8F53F8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517" y="74840"/>
          <a:ext cx="2333626" cy="68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3CAD884-B89F-23F2-36DD-1896F5BD6E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0.47636</cdr:x>
      <cdr:y>0.17694</cdr:y>
    </cdr:from>
    <cdr:to>
      <cdr:x>0.63835</cdr:x>
      <cdr:y>0.22386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73C58E55-909C-B408-8CDC-E811D4FE5F98}"/>
            </a:ext>
          </a:extLst>
        </cdr:cNvPr>
        <cdr:cNvSpPr/>
      </cdr:nvSpPr>
      <cdr:spPr>
        <a:xfrm xmlns:a="http://schemas.openxmlformats.org/drawingml/2006/main">
          <a:off x="4428719" y="1074617"/>
          <a:ext cx="1506090" cy="284935"/>
        </a:xfrm>
        <a:prstGeom xmlns:a="http://schemas.openxmlformats.org/drawingml/2006/main" prst="wedgeRoundRectCallout">
          <a:avLst>
            <a:gd name="adj1" fmla="val -65157"/>
            <a:gd name="adj2" fmla="val -26071"/>
            <a:gd name="adj3" fmla="val 16667"/>
          </a:avLst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최다 판매</a:t>
          </a:r>
          <a:endParaRPr lang="ko-K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0.636426620367" createdVersion="8" refreshedVersion="8" minRefreshableVersion="3" recordCount="10" xr:uid="{1BD250C2-CAEF-4E1E-964B-9AA5A83C94D0}">
  <cacheSource type="worksheet">
    <worksheetSource ref="B4:J14" sheet="제1작업"/>
  </cacheSource>
  <cacheFields count="9">
    <cacheField name="품목코드" numFmtId="0">
      <sharedItems/>
    </cacheField>
    <cacheField name="부위" numFmtId="0">
      <sharedItems containsBlank="1" count="4">
        <s v="안심"/>
        <s v="등심"/>
        <s v="앞다리"/>
        <m/>
      </sharedItems>
    </cacheField>
    <cacheField name="생산일" numFmtId="0">
      <sharedItems containsNonDate="0" containsDate="1" containsString="0" containsBlank="1" minDate="2022-05-19T00:00:00" maxDate="2022-05-31T00:00:00"/>
    </cacheField>
    <cacheField name="구분" numFmtId="0">
      <sharedItems containsMixedTypes="1" containsNumber="1" minValue="0.25" maxValue="52000"/>
    </cacheField>
    <cacheField name="kg당 가격" numFmtId="0">
      <sharedItems containsString="0" containsBlank="1" containsNumber="1" containsInteger="1" minValue="52000" maxValue="98000" count="9">
        <n v="98000"/>
        <n v="79000"/>
        <n v="85000"/>
        <n v="66000"/>
        <n v="52000"/>
        <n v="88000"/>
        <n v="94000"/>
        <n v="70000"/>
        <m/>
      </sharedItems>
      <fieldGroup base="4">
        <rangePr autoStart="0" autoEnd="0" startNum="40001" endNum="100000" groupInterval="20000"/>
        <groupItems count="5">
          <s v="&lt;40001 또는 (비어 있음)"/>
          <s v="40001-60000"/>
          <s v="60001-80000"/>
          <s v="80001-100000"/>
          <s v="&gt;100001"/>
        </groupItems>
      </fieldGroup>
    </cacheField>
    <cacheField name="판매량_x000a_(단위:kg)" numFmtId="0">
      <sharedItems containsMixedTypes="1" containsNumber="1" containsInteger="1" minValue="1294" maxValue="5282"/>
    </cacheField>
    <cacheField name="납품한_x000a_소비시장 수" numFmtId="0">
      <sharedItems containsBlank="1" containsMixedTypes="1" containsNumber="1" containsInteger="1" minValue="28" maxValue="98"/>
    </cacheField>
    <cacheField name="판매순위" numFmtId="0">
      <sharedItems containsBlank="1"/>
    </cacheField>
    <cacheField name="비고" numFmtId="0">
      <sharedItems containsString="0" containsBlank="1" containsNumber="1" containsInteger="1" minValue="2822" maxValue="9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E738W"/>
    <x v="0"/>
    <d v="2022-05-24T00:00:00"/>
    <s v="1++등급"/>
    <x v="0"/>
    <n v="1350"/>
    <n v="32"/>
    <s v="7위"/>
    <m/>
  </r>
  <r>
    <s v="F729P"/>
    <x v="1"/>
    <d v="2022-05-24T00:00:00"/>
    <s v="1등급"/>
    <x v="1"/>
    <n v="4820"/>
    <n v="87"/>
    <s v="2위"/>
    <m/>
  </r>
  <r>
    <s v="F839W"/>
    <x v="2"/>
    <d v="2022-05-19T00:00:00"/>
    <s v="1+등급"/>
    <x v="2"/>
    <n v="1294"/>
    <n v="28"/>
    <s v="6위"/>
    <m/>
  </r>
  <r>
    <s v="T568K"/>
    <x v="1"/>
    <d v="2022-05-27T00:00:00"/>
    <s v="1+등급"/>
    <x v="3"/>
    <n v="5282"/>
    <n v="98"/>
    <s v="1위"/>
    <m/>
  </r>
  <r>
    <s v="S786W"/>
    <x v="2"/>
    <d v="2022-05-29T00:00:00"/>
    <s v="2등급"/>
    <x v="4"/>
    <n v="4188"/>
    <n v="73"/>
    <s v="1위"/>
    <m/>
  </r>
  <r>
    <s v="T892P"/>
    <x v="1"/>
    <d v="2022-05-24T00:00:00"/>
    <s v="2등급"/>
    <x v="5"/>
    <n v="3240"/>
    <n v="65"/>
    <s v="2위"/>
    <m/>
  </r>
  <r>
    <s v="H119M"/>
    <x v="0"/>
    <d v="2022-05-22T00:00:00"/>
    <s v="1+등급"/>
    <x v="6"/>
    <n v="1472"/>
    <n v="38"/>
    <s v="2위"/>
    <m/>
  </r>
  <r>
    <s v="O909W"/>
    <x v="2"/>
    <d v="2022-05-30T00:00:00"/>
    <s v="1++등급"/>
    <x v="7"/>
    <n v="3765"/>
    <n v="71"/>
    <s v="1위"/>
    <m/>
  </r>
  <r>
    <s v="kg당 최저 가격"/>
    <x v="3"/>
    <m/>
    <n v="52000"/>
    <x v="8"/>
    <s v="안심 부위 판매량(단위:kg) 합계"/>
    <m/>
    <m/>
    <n v="2822"/>
  </r>
  <r>
    <s v="구분이 1++등급 비율"/>
    <x v="3"/>
    <m/>
    <n v="0.25"/>
    <x v="8"/>
    <s v="품목코드"/>
    <s v="E738W"/>
    <s v="kg당 가격"/>
    <n v="9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41A122-9BEF-4454-81C9-D39BDF622925}" name="피벗 테이블1" cacheId="6" applyNumberFormats="0" applyBorderFormats="0" applyFontFormats="0" applyPatternFormats="0" applyAlignmentFormats="0" applyWidthHeightFormats="1" dataCaption="값" missingCaption="**" updatedVersion="8" minRefreshableVersion="3" useAutoFormatting="1" itemPrintTitles="1" mergeItem="1" createdVersion="8" indent="0" outline="1" outlineData="1" multipleFieldFilters="0" rowHeaderCaption="kg당 가격" colHeaderCaption="부위">
  <location ref="B2:L9" firstHeaderRow="1" firstDataRow="3" firstDataCol="1"/>
  <pivotFields count="9">
    <pivotField dataField="1" showAll="0"/>
    <pivotField axis="axisCol" showAll="0" sortType="descending">
      <items count="5">
        <item x="3"/>
        <item x="2"/>
        <item x="0"/>
        <item x="1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개수 : 품목코드" fld="0" subtotal="count" baseField="0" baseItem="0"/>
    <dataField name="최대 : 판매량" fld="5" subtotal="max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2A28-E65F-4981-8DF7-2E3717EBCA84}">
  <dimension ref="B1:J14"/>
  <sheetViews>
    <sheetView tabSelected="1" zoomScale="140" zoomScaleNormal="140" workbookViewId="0">
      <selection activeCell="J23" sqref="J23"/>
    </sheetView>
  </sheetViews>
  <sheetFormatPr defaultRowHeight="13.5" x14ac:dyDescent="0.3"/>
  <cols>
    <col min="1" max="1" width="1.625" style="1" customWidth="1"/>
    <col min="2" max="3" width="9" style="1"/>
    <col min="4" max="4" width="11.625" style="1" bestFit="1" customWidth="1"/>
    <col min="5" max="5" width="9" style="1"/>
    <col min="6" max="6" width="9.625" style="1" bestFit="1" customWidth="1"/>
    <col min="7" max="7" width="9" style="1"/>
    <col min="8" max="8" width="11.375" style="1" customWidth="1"/>
    <col min="9" max="12" width="9" style="1"/>
    <col min="13" max="13" width="5.25" style="1" customWidth="1"/>
    <col min="14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26" t="s">
        <v>0</v>
      </c>
      <c r="C4" s="27" t="s">
        <v>10</v>
      </c>
      <c r="D4" s="27" t="s">
        <v>14</v>
      </c>
      <c r="E4" s="27" t="s">
        <v>15</v>
      </c>
      <c r="F4" s="27" t="s">
        <v>20</v>
      </c>
      <c r="G4" s="28" t="s">
        <v>21</v>
      </c>
      <c r="H4" s="28" t="s">
        <v>22</v>
      </c>
      <c r="I4" s="27" t="s">
        <v>23</v>
      </c>
      <c r="J4" s="29" t="s">
        <v>24</v>
      </c>
    </row>
    <row r="5" spans="2:10" x14ac:dyDescent="0.3">
      <c r="B5" s="35" t="s">
        <v>2</v>
      </c>
      <c r="C5" s="36" t="s">
        <v>11</v>
      </c>
      <c r="D5" s="37">
        <v>44705</v>
      </c>
      <c r="E5" s="36" t="s">
        <v>16</v>
      </c>
      <c r="F5" s="38">
        <v>98000</v>
      </c>
      <c r="G5" s="39">
        <v>1350</v>
      </c>
      <c r="H5" s="45">
        <v>32</v>
      </c>
      <c r="I5" s="36" t="str">
        <f>_xlfn.RANK.EQ($G5,$G$5:$G$12,0)&amp;"위"</f>
        <v>7위</v>
      </c>
      <c r="J5" s="40" t="str">
        <f>IF(OR($F5&gt;=90000,G5&gt;=5000),"★","")</f>
        <v>★</v>
      </c>
    </row>
    <row r="6" spans="2:10" x14ac:dyDescent="0.3">
      <c r="B6" s="17" t="s">
        <v>3</v>
      </c>
      <c r="C6" s="12" t="s">
        <v>12</v>
      </c>
      <c r="D6" s="13">
        <v>44705</v>
      </c>
      <c r="E6" s="12" t="s">
        <v>17</v>
      </c>
      <c r="F6" s="14">
        <v>79000</v>
      </c>
      <c r="G6" s="15">
        <v>4820</v>
      </c>
      <c r="H6" s="46">
        <v>87</v>
      </c>
      <c r="I6" s="12" t="str">
        <f t="shared" ref="I6:I12" si="0">_xlfn.RANK.EQ($G6,$G$5:$G$12,0)&amp;"위"</f>
        <v>2위</v>
      </c>
      <c r="J6" s="18" t="str">
        <f t="shared" ref="J6:J12" si="1">IF(OR($F6&gt;=90000,G6&gt;=5000),"★","")</f>
        <v/>
      </c>
    </row>
    <row r="7" spans="2:10" x14ac:dyDescent="0.3">
      <c r="B7" s="17" t="s">
        <v>4</v>
      </c>
      <c r="C7" s="12" t="s">
        <v>13</v>
      </c>
      <c r="D7" s="13">
        <v>44700</v>
      </c>
      <c r="E7" s="12" t="s">
        <v>18</v>
      </c>
      <c r="F7" s="14">
        <v>85000</v>
      </c>
      <c r="G7" s="15">
        <v>1294</v>
      </c>
      <c r="H7" s="46">
        <v>28</v>
      </c>
      <c r="I7" s="12" t="str">
        <f t="shared" si="0"/>
        <v>8위</v>
      </c>
      <c r="J7" s="18" t="str">
        <f t="shared" si="1"/>
        <v/>
      </c>
    </row>
    <row r="8" spans="2:10" x14ac:dyDescent="0.3">
      <c r="B8" s="17" t="s">
        <v>5</v>
      </c>
      <c r="C8" s="12" t="s">
        <v>12</v>
      </c>
      <c r="D8" s="13">
        <v>44708</v>
      </c>
      <c r="E8" s="12" t="s">
        <v>19</v>
      </c>
      <c r="F8" s="14">
        <v>66000</v>
      </c>
      <c r="G8" s="15">
        <v>5282</v>
      </c>
      <c r="H8" s="46">
        <v>98</v>
      </c>
      <c r="I8" s="12" t="str">
        <f t="shared" si="0"/>
        <v>1위</v>
      </c>
      <c r="J8" s="18" t="str">
        <f t="shared" si="1"/>
        <v>★</v>
      </c>
    </row>
    <row r="9" spans="2:10" x14ac:dyDescent="0.3">
      <c r="B9" s="17" t="s">
        <v>6</v>
      </c>
      <c r="C9" s="12" t="s">
        <v>13</v>
      </c>
      <c r="D9" s="13">
        <v>44710</v>
      </c>
      <c r="E9" s="12" t="s">
        <v>19</v>
      </c>
      <c r="F9" s="14">
        <v>52000</v>
      </c>
      <c r="G9" s="15">
        <v>4188</v>
      </c>
      <c r="H9" s="46">
        <v>73</v>
      </c>
      <c r="I9" s="12" t="str">
        <f t="shared" si="0"/>
        <v>3위</v>
      </c>
      <c r="J9" s="18" t="str">
        <f t="shared" si="1"/>
        <v/>
      </c>
    </row>
    <row r="10" spans="2:10" x14ac:dyDescent="0.3">
      <c r="B10" s="17" t="s">
        <v>7</v>
      </c>
      <c r="C10" s="12" t="s">
        <v>12</v>
      </c>
      <c r="D10" s="13">
        <v>44705</v>
      </c>
      <c r="E10" s="12" t="s">
        <v>18</v>
      </c>
      <c r="F10" s="14">
        <v>88000</v>
      </c>
      <c r="G10" s="15">
        <v>3240</v>
      </c>
      <c r="H10" s="46">
        <v>65</v>
      </c>
      <c r="I10" s="12" t="str">
        <f t="shared" si="0"/>
        <v>5위</v>
      </c>
      <c r="J10" s="18" t="str">
        <f t="shared" si="1"/>
        <v/>
      </c>
    </row>
    <row r="11" spans="2:10" x14ac:dyDescent="0.3">
      <c r="B11" s="17" t="s">
        <v>8</v>
      </c>
      <c r="C11" s="12" t="s">
        <v>11</v>
      </c>
      <c r="D11" s="13">
        <v>44703</v>
      </c>
      <c r="E11" s="12" t="s">
        <v>17</v>
      </c>
      <c r="F11" s="14">
        <v>94000</v>
      </c>
      <c r="G11" s="15">
        <v>1472</v>
      </c>
      <c r="H11" s="46">
        <v>38</v>
      </c>
      <c r="I11" s="12" t="str">
        <f t="shared" si="0"/>
        <v>6위</v>
      </c>
      <c r="J11" s="18" t="str">
        <f t="shared" si="1"/>
        <v>★</v>
      </c>
    </row>
    <row r="12" spans="2:10" ht="14.25" thickBot="1" x14ac:dyDescent="0.35">
      <c r="B12" s="41" t="s">
        <v>9</v>
      </c>
      <c r="C12" s="24" t="s">
        <v>13</v>
      </c>
      <c r="D12" s="42">
        <v>44711</v>
      </c>
      <c r="E12" s="24" t="s">
        <v>16</v>
      </c>
      <c r="F12" s="43">
        <v>70000</v>
      </c>
      <c r="G12" s="44">
        <v>3765</v>
      </c>
      <c r="H12" s="47">
        <v>71</v>
      </c>
      <c r="I12" s="24" t="str">
        <f t="shared" si="0"/>
        <v>4위</v>
      </c>
      <c r="J12" s="25" t="str">
        <f t="shared" si="1"/>
        <v/>
      </c>
    </row>
    <row r="13" spans="2:10" x14ac:dyDescent="0.3">
      <c r="B13" s="30" t="s">
        <v>25</v>
      </c>
      <c r="C13" s="31"/>
      <c r="D13" s="31"/>
      <c r="E13" s="32">
        <f>MIN(가격)</f>
        <v>52000</v>
      </c>
      <c r="F13" s="33"/>
      <c r="G13" s="31" t="s">
        <v>27</v>
      </c>
      <c r="H13" s="31"/>
      <c r="I13" s="31"/>
      <c r="J13" s="34">
        <f>DSUM(C4:G12,5,C4:C5)</f>
        <v>2822</v>
      </c>
    </row>
    <row r="14" spans="2:10" ht="14.25" thickBot="1" x14ac:dyDescent="0.35">
      <c r="B14" s="19" t="s">
        <v>26</v>
      </c>
      <c r="C14" s="20"/>
      <c r="D14" s="20"/>
      <c r="E14" s="21">
        <f>COUNTIF(E5:E12,"1++등급")/COUNTA(E5:E12)</f>
        <v>0.25</v>
      </c>
      <c r="F14" s="22"/>
      <c r="G14" s="23" t="s">
        <v>0</v>
      </c>
      <c r="H14" s="24" t="s">
        <v>1</v>
      </c>
      <c r="I14" s="23" t="s">
        <v>20</v>
      </c>
      <c r="J14" s="25">
        <f>VLOOKUP(H14,B4:F12,5,FALSE)</f>
        <v>98000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{3B643292-FEE3-4883-BDFE-3AB451646404}</x14:id>
        </ext>
      </extLst>
    </cfRule>
  </conditionalFormatting>
  <dataValidations count="1">
    <dataValidation type="list" allowBlank="1" showInputMessage="1" showErrorMessage="1" sqref="H14" xr:uid="{5A5EA476-66D2-419C-9FD8-2DFF60AB85AD}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643292-FEE3-4883-BDFE-3AB45164640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5130-1951-43A0-A865-6F11EEFDA309}">
  <dimension ref="B2:H21"/>
  <sheetViews>
    <sheetView zoomScale="120" zoomScaleNormal="120" workbookViewId="0">
      <selection activeCell="G24" sqref="G24"/>
    </sheetView>
  </sheetViews>
  <sheetFormatPr defaultRowHeight="16.5" x14ac:dyDescent="0.3"/>
  <cols>
    <col min="1" max="1" width="1.625" customWidth="1"/>
    <col min="2" max="2" width="9.75" customWidth="1"/>
    <col min="4" max="4" width="11.625" bestFit="1" customWidth="1"/>
    <col min="6" max="6" width="10.5" customWidth="1"/>
    <col min="7" max="7" width="14.375" bestFit="1" customWidth="1"/>
    <col min="8" max="8" width="16.75" bestFit="1" customWidth="1"/>
  </cols>
  <sheetData>
    <row r="2" spans="2:8" ht="27" x14ac:dyDescent="0.3">
      <c r="B2" s="10" t="s">
        <v>0</v>
      </c>
      <c r="C2" s="10" t="s">
        <v>10</v>
      </c>
      <c r="D2" s="10" t="s">
        <v>14</v>
      </c>
      <c r="E2" s="10" t="s">
        <v>15</v>
      </c>
      <c r="F2" s="10" t="s">
        <v>20</v>
      </c>
      <c r="G2" s="11" t="s">
        <v>21</v>
      </c>
      <c r="H2" s="11" t="s">
        <v>22</v>
      </c>
    </row>
    <row r="3" spans="2:8" x14ac:dyDescent="0.3">
      <c r="B3" s="12" t="s">
        <v>2</v>
      </c>
      <c r="C3" s="12" t="s">
        <v>11</v>
      </c>
      <c r="D3" s="13">
        <v>44705</v>
      </c>
      <c r="E3" s="12" t="s">
        <v>16</v>
      </c>
      <c r="F3" s="14">
        <v>98000</v>
      </c>
      <c r="G3" s="15">
        <v>1350</v>
      </c>
      <c r="H3" s="16">
        <v>32</v>
      </c>
    </row>
    <row r="4" spans="2:8" x14ac:dyDescent="0.3">
      <c r="B4" s="12" t="s">
        <v>3</v>
      </c>
      <c r="C4" s="12" t="s">
        <v>12</v>
      </c>
      <c r="D4" s="13">
        <v>44705</v>
      </c>
      <c r="E4" s="12" t="s">
        <v>17</v>
      </c>
      <c r="F4" s="14">
        <v>79000</v>
      </c>
      <c r="G4" s="15">
        <v>4820</v>
      </c>
      <c r="H4" s="16">
        <v>87</v>
      </c>
    </row>
    <row r="5" spans="2:8" x14ac:dyDescent="0.3">
      <c r="B5" s="12" t="s">
        <v>4</v>
      </c>
      <c r="C5" s="12" t="s">
        <v>13</v>
      </c>
      <c r="D5" s="13">
        <v>44700</v>
      </c>
      <c r="E5" s="12" t="s">
        <v>18</v>
      </c>
      <c r="F5" s="14">
        <v>85000</v>
      </c>
      <c r="G5" s="15">
        <v>1294</v>
      </c>
      <c r="H5" s="16">
        <v>28</v>
      </c>
    </row>
    <row r="6" spans="2:8" x14ac:dyDescent="0.3">
      <c r="B6" s="12" t="s">
        <v>5</v>
      </c>
      <c r="C6" s="12" t="s">
        <v>12</v>
      </c>
      <c r="D6" s="13">
        <v>44708</v>
      </c>
      <c r="E6" s="12" t="s">
        <v>19</v>
      </c>
      <c r="F6" s="14">
        <v>66000</v>
      </c>
      <c r="G6" s="15">
        <v>5282</v>
      </c>
      <c r="H6" s="16">
        <v>98</v>
      </c>
    </row>
    <row r="7" spans="2:8" x14ac:dyDescent="0.3">
      <c r="B7" s="12" t="s">
        <v>6</v>
      </c>
      <c r="C7" s="12" t="s">
        <v>13</v>
      </c>
      <c r="D7" s="13">
        <v>44710</v>
      </c>
      <c r="E7" s="12" t="s">
        <v>19</v>
      </c>
      <c r="F7" s="14">
        <v>52000</v>
      </c>
      <c r="G7" s="15">
        <v>4188</v>
      </c>
      <c r="H7" s="16">
        <v>73</v>
      </c>
    </row>
    <row r="8" spans="2:8" x14ac:dyDescent="0.3">
      <c r="B8" s="12" t="s">
        <v>7</v>
      </c>
      <c r="C8" s="12" t="s">
        <v>12</v>
      </c>
      <c r="D8" s="13">
        <v>44705</v>
      </c>
      <c r="E8" s="12" t="s">
        <v>18</v>
      </c>
      <c r="F8" s="14">
        <v>88000</v>
      </c>
      <c r="G8" s="15">
        <v>3240</v>
      </c>
      <c r="H8" s="16">
        <v>65</v>
      </c>
    </row>
    <row r="9" spans="2:8" x14ac:dyDescent="0.3">
      <c r="B9" s="12" t="s">
        <v>8</v>
      </c>
      <c r="C9" s="12" t="s">
        <v>11</v>
      </c>
      <c r="D9" s="13">
        <v>44703</v>
      </c>
      <c r="E9" s="12" t="s">
        <v>17</v>
      </c>
      <c r="F9" s="14">
        <v>94000</v>
      </c>
      <c r="G9" s="15">
        <v>1472</v>
      </c>
      <c r="H9" s="16">
        <v>38</v>
      </c>
    </row>
    <row r="10" spans="2:8" x14ac:dyDescent="0.3">
      <c r="B10" s="12" t="s">
        <v>9</v>
      </c>
      <c r="C10" s="12" t="s">
        <v>13</v>
      </c>
      <c r="D10" s="13">
        <v>44711</v>
      </c>
      <c r="E10" s="12" t="s">
        <v>16</v>
      </c>
      <c r="F10" s="14">
        <v>70000</v>
      </c>
      <c r="G10" s="15">
        <v>3765</v>
      </c>
      <c r="H10" s="16">
        <v>71</v>
      </c>
    </row>
    <row r="13" spans="2:8" ht="27" x14ac:dyDescent="0.3">
      <c r="B13" s="2" t="s">
        <v>10</v>
      </c>
      <c r="C13" s="3" t="s">
        <v>21</v>
      </c>
    </row>
    <row r="14" spans="2:8" x14ac:dyDescent="0.3">
      <c r="B14" t="s">
        <v>11</v>
      </c>
    </row>
    <row r="15" spans="2:8" x14ac:dyDescent="0.3">
      <c r="C15" t="s">
        <v>29</v>
      </c>
    </row>
    <row r="18" spans="2:8" ht="27" x14ac:dyDescent="0.3">
      <c r="B18" s="10" t="s">
        <v>0</v>
      </c>
      <c r="C18" s="10" t="s">
        <v>10</v>
      </c>
      <c r="D18" s="10" t="s">
        <v>14</v>
      </c>
      <c r="E18" s="10" t="s">
        <v>15</v>
      </c>
      <c r="F18" s="10" t="s">
        <v>20</v>
      </c>
      <c r="G18" s="11" t="s">
        <v>21</v>
      </c>
      <c r="H18" s="11" t="s">
        <v>22</v>
      </c>
    </row>
    <row r="19" spans="2:8" x14ac:dyDescent="0.3">
      <c r="B19" s="12" t="s">
        <v>2</v>
      </c>
      <c r="C19" s="12" t="s">
        <v>11</v>
      </c>
      <c r="D19" s="13">
        <v>44705</v>
      </c>
      <c r="E19" s="12" t="s">
        <v>16</v>
      </c>
      <c r="F19" s="14">
        <v>98000</v>
      </c>
      <c r="G19" s="15">
        <v>1350</v>
      </c>
      <c r="H19" s="16">
        <v>32</v>
      </c>
    </row>
    <row r="20" spans="2:8" x14ac:dyDescent="0.3">
      <c r="B20" s="12" t="s">
        <v>5</v>
      </c>
      <c r="C20" s="12" t="s">
        <v>12</v>
      </c>
      <c r="D20" s="13">
        <v>44708</v>
      </c>
      <c r="E20" s="12" t="s">
        <v>19</v>
      </c>
      <c r="F20" s="14">
        <v>66000</v>
      </c>
      <c r="G20" s="15">
        <v>5282</v>
      </c>
      <c r="H20" s="16">
        <v>98</v>
      </c>
    </row>
    <row r="21" spans="2:8" x14ac:dyDescent="0.3">
      <c r="B21" s="12" t="s">
        <v>8</v>
      </c>
      <c r="C21" s="12" t="s">
        <v>11</v>
      </c>
      <c r="D21" s="13">
        <v>44703</v>
      </c>
      <c r="E21" s="12" t="s">
        <v>17</v>
      </c>
      <c r="F21" s="14">
        <v>94000</v>
      </c>
      <c r="G21" s="15">
        <v>1472</v>
      </c>
      <c r="H21" s="16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253B-CCEF-40AC-A577-D038E94F8A67}">
  <dimension ref="B2:L9"/>
  <sheetViews>
    <sheetView zoomScale="120" zoomScaleNormal="120" workbookViewId="0">
      <selection activeCell="I5" sqref="I5"/>
    </sheetView>
  </sheetViews>
  <sheetFormatPr defaultRowHeight="16.5" x14ac:dyDescent="0.3"/>
  <cols>
    <col min="1" max="1" width="1.625" customWidth="1"/>
    <col min="2" max="2" width="23.6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3.125" bestFit="1" customWidth="1"/>
    <col min="9" max="9" width="15.25" bestFit="1" customWidth="1"/>
    <col min="10" max="10" width="13.125" bestFit="1" customWidth="1"/>
    <col min="11" max="11" width="20.125" bestFit="1" customWidth="1"/>
    <col min="12" max="12" width="18" bestFit="1" customWidth="1"/>
  </cols>
  <sheetData>
    <row r="2" spans="2:12" x14ac:dyDescent="0.3">
      <c r="B2" s="6"/>
      <c r="C2" s="7" t="s">
        <v>42</v>
      </c>
      <c r="D2" s="6"/>
      <c r="E2" s="6"/>
      <c r="F2" s="6"/>
      <c r="G2" s="6"/>
      <c r="H2" s="6"/>
      <c r="I2" s="6"/>
      <c r="J2" s="6"/>
      <c r="K2" s="6"/>
      <c r="L2" s="6"/>
    </row>
    <row r="3" spans="2:12" x14ac:dyDescent="0.3">
      <c r="B3" s="6"/>
      <c r="C3" s="8" t="s">
        <v>30</v>
      </c>
      <c r="D3" s="8"/>
      <c r="E3" s="8" t="s">
        <v>33</v>
      </c>
      <c r="F3" s="8"/>
      <c r="G3" s="8" t="s">
        <v>28</v>
      </c>
      <c r="H3" s="8"/>
      <c r="I3" s="8" t="s">
        <v>32</v>
      </c>
      <c r="J3" s="8"/>
      <c r="K3" s="8" t="s">
        <v>35</v>
      </c>
      <c r="L3" s="8" t="s">
        <v>36</v>
      </c>
    </row>
    <row r="4" spans="2:12" x14ac:dyDescent="0.3">
      <c r="B4" s="7" t="s">
        <v>43</v>
      </c>
      <c r="C4" s="9" t="s">
        <v>34</v>
      </c>
      <c r="D4" s="9" t="s">
        <v>37</v>
      </c>
      <c r="E4" s="9" t="s">
        <v>34</v>
      </c>
      <c r="F4" s="9" t="s">
        <v>37</v>
      </c>
      <c r="G4" s="9" t="s">
        <v>34</v>
      </c>
      <c r="H4" s="9" t="s">
        <v>37</v>
      </c>
      <c r="I4" s="9" t="s">
        <v>34</v>
      </c>
      <c r="J4" s="9" t="s">
        <v>37</v>
      </c>
      <c r="K4" s="8"/>
      <c r="L4" s="8"/>
    </row>
    <row r="5" spans="2:12" x14ac:dyDescent="0.3">
      <c r="B5" s="4" t="s">
        <v>38</v>
      </c>
      <c r="C5" s="5">
        <v>2</v>
      </c>
      <c r="D5" s="5">
        <v>0</v>
      </c>
      <c r="E5" s="5" t="s">
        <v>44</v>
      </c>
      <c r="F5" s="5" t="s">
        <v>44</v>
      </c>
      <c r="G5" s="5" t="s">
        <v>44</v>
      </c>
      <c r="H5" s="5" t="s">
        <v>44</v>
      </c>
      <c r="I5" s="5" t="s">
        <v>44</v>
      </c>
      <c r="J5" s="5" t="s">
        <v>44</v>
      </c>
      <c r="K5" s="5">
        <v>2</v>
      </c>
      <c r="L5" s="5">
        <v>0</v>
      </c>
    </row>
    <row r="6" spans="2:12" x14ac:dyDescent="0.3">
      <c r="B6" s="4" t="s">
        <v>39</v>
      </c>
      <c r="C6" s="5" t="s">
        <v>44</v>
      </c>
      <c r="D6" s="5" t="s">
        <v>44</v>
      </c>
      <c r="E6" s="5">
        <v>1</v>
      </c>
      <c r="F6" s="5">
        <v>4188</v>
      </c>
      <c r="G6" s="5" t="s">
        <v>44</v>
      </c>
      <c r="H6" s="5" t="s">
        <v>44</v>
      </c>
      <c r="I6" s="5" t="s">
        <v>44</v>
      </c>
      <c r="J6" s="5" t="s">
        <v>44</v>
      </c>
      <c r="K6" s="5">
        <v>1</v>
      </c>
      <c r="L6" s="5">
        <v>4188</v>
      </c>
    </row>
    <row r="7" spans="2:12" x14ac:dyDescent="0.3">
      <c r="B7" s="4" t="s">
        <v>40</v>
      </c>
      <c r="C7" s="5" t="s">
        <v>44</v>
      </c>
      <c r="D7" s="5" t="s">
        <v>44</v>
      </c>
      <c r="E7" s="5">
        <v>1</v>
      </c>
      <c r="F7" s="5">
        <v>3765</v>
      </c>
      <c r="G7" s="5" t="s">
        <v>44</v>
      </c>
      <c r="H7" s="5" t="s">
        <v>44</v>
      </c>
      <c r="I7" s="5">
        <v>2</v>
      </c>
      <c r="J7" s="5">
        <v>5282</v>
      </c>
      <c r="K7" s="5">
        <v>3</v>
      </c>
      <c r="L7" s="5">
        <v>5282</v>
      </c>
    </row>
    <row r="8" spans="2:12" x14ac:dyDescent="0.3">
      <c r="B8" s="4" t="s">
        <v>41</v>
      </c>
      <c r="C8" s="5" t="s">
        <v>44</v>
      </c>
      <c r="D8" s="5" t="s">
        <v>44</v>
      </c>
      <c r="E8" s="5">
        <v>1</v>
      </c>
      <c r="F8" s="5">
        <v>1294</v>
      </c>
      <c r="G8" s="5">
        <v>2</v>
      </c>
      <c r="H8" s="5">
        <v>1472</v>
      </c>
      <c r="I8" s="5">
        <v>1</v>
      </c>
      <c r="J8" s="5">
        <v>3240</v>
      </c>
      <c r="K8" s="5">
        <v>4</v>
      </c>
      <c r="L8" s="5">
        <v>3240</v>
      </c>
    </row>
    <row r="9" spans="2:12" x14ac:dyDescent="0.3">
      <c r="B9" s="4" t="s">
        <v>31</v>
      </c>
      <c r="C9" s="5">
        <v>2</v>
      </c>
      <c r="D9" s="5">
        <v>0</v>
      </c>
      <c r="E9" s="5">
        <v>3</v>
      </c>
      <c r="F9" s="5">
        <v>4188</v>
      </c>
      <c r="G9" s="5">
        <v>2</v>
      </c>
      <c r="H9" s="5">
        <v>1472</v>
      </c>
      <c r="I9" s="5">
        <v>3</v>
      </c>
      <c r="J9" s="5">
        <v>5282</v>
      </c>
      <c r="K9" s="5" t="s">
        <v>44</v>
      </c>
      <c r="L9" s="5">
        <v>5282</v>
      </c>
    </row>
  </sheetData>
  <mergeCells count="6">
    <mergeCell ref="K3:K4"/>
    <mergeCell ref="L3:L4"/>
    <mergeCell ref="C3:D3"/>
    <mergeCell ref="E3:F3"/>
    <mergeCell ref="G3:H3"/>
    <mergeCell ref="I3:J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2024-07-06T15:35:56Z</dcterms:created>
  <dcterms:modified xsi:type="dcterms:W3CDTF">2024-07-07T06:59:57Z</dcterms:modified>
</cp:coreProperties>
</file>