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inh\OneDrive\바탕 화면\새 폴더\"/>
    </mc:Choice>
  </mc:AlternateContent>
  <xr:revisionPtr revIDLastSave="0" documentId="13_ncr:1_{01C71BDC-E331-4C67-8B98-A8176BCE3F23}" xr6:coauthVersionLast="47" xr6:coauthVersionMax="47" xr10:uidLastSave="{00000000-0000-0000-0000-000000000000}"/>
  <bookViews>
    <workbookView xWindow="-120" yWindow="-120" windowWidth="20730" windowHeight="11040" xr2:uid="{98AA7BC9-E7A8-434A-8100-D4BCDEB50D54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제2작업!$B$2:$H$11</definedName>
    <definedName name="_xlnm.Criteria" localSheetId="1">제2작업!$B$14:$C$16</definedName>
    <definedName name="_xlnm.Extract" localSheetId="1">제2작업!$B$18:$E$18</definedName>
    <definedName name="심사위원점수">제1작업!$H$5:$H$12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10" i="3"/>
  <c r="G5" i="3"/>
  <c r="G17" i="3" s="1"/>
  <c r="C16" i="3"/>
  <c r="C11" i="3"/>
  <c r="C6" i="3"/>
  <c r="C18" i="3" s="1"/>
  <c r="H11" i="2"/>
  <c r="J14" i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<sst xmlns="http://schemas.openxmlformats.org/spreadsheetml/2006/main" count="146" uniqueCount="46">
  <si>
    <t>참가번호</t>
    <phoneticPr fontId="2" type="noConversion"/>
  </si>
  <si>
    <t>성명</t>
    <phoneticPr fontId="2" type="noConversion"/>
  </si>
  <si>
    <t>구분</t>
    <phoneticPr fontId="2" type="noConversion"/>
  </si>
  <si>
    <t>참가지역</t>
    <phoneticPr fontId="2" type="noConversion"/>
  </si>
  <si>
    <t>인터넷
선호도</t>
    <phoneticPr fontId="2" type="noConversion"/>
  </si>
  <si>
    <t>ARS 투표수</t>
    <phoneticPr fontId="2" type="noConversion"/>
  </si>
  <si>
    <t>심사위원
점수</t>
    <phoneticPr fontId="2" type="noConversion"/>
  </si>
  <si>
    <t>순위</t>
    <phoneticPr fontId="2" type="noConversion"/>
  </si>
  <si>
    <t>성별</t>
    <phoneticPr fontId="2" type="noConversion"/>
  </si>
  <si>
    <t>D-25712</t>
    <phoneticPr fontId="2" type="noConversion"/>
  </si>
  <si>
    <t>P-24531</t>
    <phoneticPr fontId="2" type="noConversion"/>
  </si>
  <si>
    <t>G-01401</t>
    <phoneticPr fontId="2" type="noConversion"/>
  </si>
  <si>
    <t>Z-15702</t>
    <phoneticPr fontId="2" type="noConversion"/>
  </si>
  <si>
    <t>S-45342</t>
    <phoneticPr fontId="2" type="noConversion"/>
  </si>
  <si>
    <t>S-72811</t>
    <phoneticPr fontId="2" type="noConversion"/>
  </si>
  <si>
    <t>S-82471</t>
    <phoneticPr fontId="2" type="noConversion"/>
  </si>
  <si>
    <t>T-20252</t>
    <phoneticPr fontId="2" type="noConversion"/>
  </si>
  <si>
    <t>허민지</t>
    <phoneticPr fontId="2" type="noConversion"/>
  </si>
  <si>
    <t>최용철</t>
    <phoneticPr fontId="2" type="noConversion"/>
  </si>
  <si>
    <t>김진성</t>
    <phoneticPr fontId="2" type="noConversion"/>
  </si>
  <si>
    <t>허서영</t>
    <phoneticPr fontId="2" type="noConversion"/>
  </si>
  <si>
    <t>양서연</t>
    <phoneticPr fontId="2" type="noConversion"/>
  </si>
  <si>
    <t>문현진</t>
    <phoneticPr fontId="2" type="noConversion"/>
  </si>
  <si>
    <t>김승모</t>
    <phoneticPr fontId="2" type="noConversion"/>
  </si>
  <si>
    <t>이다경</t>
    <phoneticPr fontId="2" type="noConversion"/>
  </si>
  <si>
    <t>대학생</t>
    <phoneticPr fontId="2" type="noConversion"/>
  </si>
  <si>
    <t>일반</t>
    <phoneticPr fontId="2" type="noConversion"/>
  </si>
  <si>
    <t>청소년</t>
    <phoneticPr fontId="2" type="noConversion"/>
  </si>
  <si>
    <t>부산</t>
    <phoneticPr fontId="2" type="noConversion"/>
  </si>
  <si>
    <t>서울</t>
    <phoneticPr fontId="2" type="noConversion"/>
  </si>
  <si>
    <t>광주</t>
    <phoneticPr fontId="2" type="noConversion"/>
  </si>
  <si>
    <t>인천</t>
    <phoneticPr fontId="2" type="noConversion"/>
  </si>
  <si>
    <t>천안</t>
    <phoneticPr fontId="2" type="noConversion"/>
  </si>
  <si>
    <t>대학생 부문 ARS 투표수 평균</t>
    <phoneticPr fontId="2" type="noConversion"/>
  </si>
  <si>
    <t>두 번째로 작은 심사위원 점수</t>
    <phoneticPr fontId="2" type="noConversion"/>
  </si>
  <si>
    <t>허서영 인기차트</t>
    <phoneticPr fontId="2" type="noConversion"/>
  </si>
  <si>
    <t>심사위원 점수의 전체 평균</t>
    <phoneticPr fontId="2" type="noConversion"/>
  </si>
  <si>
    <t>&lt;=4000000</t>
    <phoneticPr fontId="2" type="noConversion"/>
  </si>
  <si>
    <t>청소년 개수</t>
  </si>
  <si>
    <t>일반 개수</t>
  </si>
  <si>
    <t>대학생 개수</t>
  </si>
  <si>
    <t>전체 개수</t>
  </si>
  <si>
    <t>청소년 평균</t>
  </si>
  <si>
    <t>일반 평균</t>
  </si>
  <si>
    <t>대학생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</si>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</sst>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80" formatCode="0&quot;점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41" fontId="3" fillId="0" borderId="10" xfId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right" vertical="center"/>
    </xf>
    <xf numFmtId="41" fontId="3" fillId="0" borderId="16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180" fontId="3" fillId="0" borderId="10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180" fontId="3" fillId="0" borderId="16" xfId="0" applyNumberFormat="1" applyFont="1" applyBorder="1" applyAlignment="1">
      <alignment horizontal="right" vertical="center"/>
    </xf>
    <xf numFmtId="180" fontId="0" fillId="0" borderId="1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대학생 및 일반부문 트로트</a:t>
            </a:r>
            <a:r>
              <a:rPr lang="ko-KR" altLang="en-US" sz="2000" b="1" baseline="0"/>
              <a:t> 오디션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심사위원 점수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6-4C59-B3D4-E0A1B928C4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(제1작업!$C$5,제1작업!$C$6,제1작업!$C$8,제1작업!$C$9,제1작업!$C$10,제1작업!$C$12)</c:f>
              <c:strCache>
                <c:ptCount val="6"/>
                <c:pt idx="0">
                  <c:v>허민지</c:v>
                </c:pt>
                <c:pt idx="1">
                  <c:v>최용철</c:v>
                </c:pt>
                <c:pt idx="2">
                  <c:v>허서영</c:v>
                </c:pt>
                <c:pt idx="3">
                  <c:v>양서연</c:v>
                </c:pt>
                <c:pt idx="4">
                  <c:v>문현진</c:v>
                </c:pt>
                <c:pt idx="5">
                  <c:v>이다경</c:v>
                </c:pt>
              </c:strCache>
            </c:strRef>
          </c:cat>
          <c:val>
            <c:numRef>
              <c:f>(제1작업!$H$5,제1작업!$H$6,제1작업!$H$8,제1작업!$H$9,제1작업!$H$10,제1작업!$H$12)</c:f>
              <c:numCache>
                <c:formatCode>0"점"</c:formatCode>
                <c:ptCount val="6"/>
                <c:pt idx="0">
                  <c:v>314</c:v>
                </c:pt>
                <c:pt idx="1">
                  <c:v>246</c:v>
                </c:pt>
                <c:pt idx="2">
                  <c:v>325</c:v>
                </c:pt>
                <c:pt idx="3">
                  <c:v>231</c:v>
                </c:pt>
                <c:pt idx="4">
                  <c:v>297</c:v>
                </c:pt>
                <c:pt idx="5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6-4C59-B3D4-E0A1B928C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38193983"/>
        <c:axId val="538194463"/>
      </c:barChart>
      <c:lineChart>
        <c:grouping val="standard"/>
        <c:varyColors val="0"/>
        <c:ser>
          <c:idx val="0"/>
          <c:order val="0"/>
          <c:tx>
            <c:v>ARS 투표수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(제1작업!$C$5,제1작업!$C$6,제1작업!$C$8,제1작업!$C$9,제1작업!$C$10,제1작업!$C$12)</c:f>
              <c:strCache>
                <c:ptCount val="6"/>
                <c:pt idx="0">
                  <c:v>허민지</c:v>
                </c:pt>
                <c:pt idx="1">
                  <c:v>최용철</c:v>
                </c:pt>
                <c:pt idx="2">
                  <c:v>허서영</c:v>
                </c:pt>
                <c:pt idx="3">
                  <c:v>양서연</c:v>
                </c:pt>
                <c:pt idx="4">
                  <c:v>문현진</c:v>
                </c:pt>
                <c:pt idx="5">
                  <c:v>이다경</c:v>
                </c:pt>
              </c:strCache>
            </c:strRef>
          </c:cat>
          <c:val>
            <c:numRef>
              <c:f>(제1작업!$G$5,제1작업!$G$6,제1작업!$G$8,제1작업!$G$9,제1작업!$G$10,제1작업!$G$12)</c:f>
              <c:numCache>
                <c:formatCode>_(* #,##0_);_(* \(#,##0\);_(* "-"_);_(@_)</c:formatCode>
                <c:ptCount val="6"/>
                <c:pt idx="0">
                  <c:v>5128602</c:v>
                </c:pt>
                <c:pt idx="1">
                  <c:v>4370520</c:v>
                </c:pt>
                <c:pt idx="2">
                  <c:v>5294678</c:v>
                </c:pt>
                <c:pt idx="3">
                  <c:v>4680251</c:v>
                </c:pt>
                <c:pt idx="4">
                  <c:v>4858793</c:v>
                </c:pt>
                <c:pt idx="5">
                  <c:v>3029752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6-4C59-B3D4-E0A1B928C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453264"/>
        <c:axId val="1010453744"/>
      </c:lineChart>
      <c:catAx>
        <c:axId val="53819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38194463"/>
        <c:crosses val="autoZero"/>
        <c:auto val="1"/>
        <c:lblAlgn val="ctr"/>
        <c:lblOffset val="100"/>
        <c:noMultiLvlLbl val="0"/>
      </c:catAx>
      <c:valAx>
        <c:axId val="53819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&quot;점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38193983"/>
        <c:crosses val="autoZero"/>
        <c:crossBetween val="between"/>
      </c:valAx>
      <c:valAx>
        <c:axId val="1010453744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010453264"/>
        <c:crosses val="max"/>
        <c:crossBetween val="between"/>
        <c:majorUnit val="1500000"/>
      </c:valAx>
      <c:catAx>
        <c:axId val="101045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0453744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3608510-F35E-44E3-9C0A-924FDA6542B1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142875</xdr:rowOff>
    </xdr:from>
    <xdr:to>
      <xdr:col>6</xdr:col>
      <xdr:colOff>466725</xdr:colOff>
      <xdr:row>2</xdr:row>
      <xdr:rowOff>190500</xdr:rowOff>
    </xdr:to>
    <xdr:sp macro="" textlink="">
      <xdr:nvSpPr>
        <xdr:cNvPr id="2" name="사각형: 잘린 대각선 방향 모서리 1">
          <a:extLst>
            <a:ext uri="{FF2B5EF4-FFF2-40B4-BE49-F238E27FC236}">
              <a16:creationId xmlns:a16="http://schemas.microsoft.com/office/drawing/2014/main" id="{292AA862-0298-5BDC-EBE0-C624546B142F}"/>
            </a:ext>
          </a:extLst>
        </xdr:cNvPr>
        <xdr:cNvSpPr/>
      </xdr:nvSpPr>
      <xdr:spPr>
        <a:xfrm>
          <a:off x="133350" y="142875"/>
          <a:ext cx="4314825" cy="695325"/>
        </a:xfrm>
        <a:prstGeom prst="snip2Diag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트로트드림 오디션 현황</a:t>
          </a:r>
        </a:p>
      </xdr:txBody>
    </xdr:sp>
    <xdr:clientData/>
  </xdr:twoCellAnchor>
  <xdr:twoCellAnchor editAs="oneCell">
    <xdr:from>
      <xdr:col>6</xdr:col>
      <xdr:colOff>771525</xdr:colOff>
      <xdr:row>0</xdr:row>
      <xdr:rowOff>123825</xdr:rowOff>
    </xdr:from>
    <xdr:to>
      <xdr:col>9</xdr:col>
      <xdr:colOff>676275</xdr:colOff>
      <xdr:row>2</xdr:row>
      <xdr:rowOff>180975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C194B5C-1274-92E1-D443-F43E445F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23825"/>
          <a:ext cx="24955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95F0B37-B06C-4853-2EE2-E7B5077588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0.50611</cdr:x>
      <cdr:y>0.12608</cdr:y>
    </cdr:from>
    <cdr:to>
      <cdr:x>0.63789</cdr:x>
      <cdr:y>0.19306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0A73E7FA-B2AE-E6C6-4A48-513C2536BA17}"/>
            </a:ext>
          </a:extLst>
        </cdr:cNvPr>
        <cdr:cNvSpPr/>
      </cdr:nvSpPr>
      <cdr:spPr>
        <a:xfrm xmlns:a="http://schemas.openxmlformats.org/drawingml/2006/main">
          <a:off x="4389782" y="795131"/>
          <a:ext cx="1143000" cy="422413"/>
        </a:xfrm>
        <a:prstGeom xmlns:a="http://schemas.openxmlformats.org/drawingml/2006/main" prst="wedgeRoundRectCallout">
          <a:avLst>
            <a:gd name="adj1" fmla="val -86775"/>
            <a:gd name="adj2" fmla="val -4167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현재 </a:t>
          </a:r>
          <a:r>
            <a:rPr lang="en-US" altLang="ko-KR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1</a:t>
          </a:r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위</a:t>
          </a: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B5B6-E755-433F-91A1-02696F02C70A}">
  <dimension ref="B1:J16"/>
  <sheetViews>
    <sheetView tabSelected="1" topLeftCell="A2" workbookViewId="0">
      <selection activeCell="I5" sqref="I5"/>
    </sheetView>
  </sheetViews>
  <sheetFormatPr defaultRowHeight="16.5" x14ac:dyDescent="0.3"/>
  <cols>
    <col min="1" max="1" width="1.625" customWidth="1"/>
    <col min="2" max="2" width="10" customWidth="1"/>
    <col min="3" max="3" width="9" customWidth="1"/>
    <col min="5" max="5" width="11.75" customWidth="1"/>
    <col min="6" max="6" width="10.875" customWidth="1"/>
    <col min="7" max="7" width="13.75" bestFit="1" customWidth="1"/>
    <col min="9" max="9" width="11.25" bestFit="1" customWidth="1"/>
    <col min="10" max="10" width="10.375" customWidth="1"/>
    <col min="12" max="12" width="5.625" customWidth="1"/>
  </cols>
  <sheetData>
    <row r="1" spans="2:10" ht="26.1" customHeight="1" x14ac:dyDescent="0.3"/>
    <row r="2" spans="2:10" ht="26.1" customHeight="1" x14ac:dyDescent="0.3"/>
    <row r="3" spans="2:10" ht="26.1" customHeight="1" thickBot="1" x14ac:dyDescent="0.35"/>
    <row r="4" spans="2:10" ht="27.75" thickBot="1" x14ac:dyDescent="0.35">
      <c r="B4" s="25" t="s">
        <v>0</v>
      </c>
      <c r="C4" s="26" t="s">
        <v>1</v>
      </c>
      <c r="D4" s="26" t="s">
        <v>2</v>
      </c>
      <c r="E4" s="26" t="s">
        <v>3</v>
      </c>
      <c r="F4" s="27" t="s">
        <v>4</v>
      </c>
      <c r="G4" s="26" t="s">
        <v>5</v>
      </c>
      <c r="H4" s="27" t="s">
        <v>6</v>
      </c>
      <c r="I4" s="26" t="s">
        <v>7</v>
      </c>
      <c r="J4" s="28" t="s">
        <v>8</v>
      </c>
    </row>
    <row r="5" spans="2:10" x14ac:dyDescent="0.3">
      <c r="B5" s="2" t="s">
        <v>9</v>
      </c>
      <c r="C5" s="3" t="s">
        <v>17</v>
      </c>
      <c r="D5" s="3" t="s">
        <v>25</v>
      </c>
      <c r="E5" s="3" t="s">
        <v>28</v>
      </c>
      <c r="F5" s="4">
        <v>7.5999999999999998E-2</v>
      </c>
      <c r="G5" s="5">
        <v>5128602</v>
      </c>
      <c r="H5" s="30">
        <v>314</v>
      </c>
      <c r="I5" s="3" t="str">
        <f>_xlfn.RANK.AVG(G5, $G$5:$G$12)&amp;"위"</f>
        <v>2위</v>
      </c>
      <c r="J5" s="6" t="str">
        <f>IF(RIGHT(B5, 1)="1", "남성", "여성")</f>
        <v>여성</v>
      </c>
    </row>
    <row r="6" spans="2:10" x14ac:dyDescent="0.3">
      <c r="B6" s="7" t="s">
        <v>10</v>
      </c>
      <c r="C6" s="8" t="s">
        <v>18</v>
      </c>
      <c r="D6" s="8" t="s">
        <v>26</v>
      </c>
      <c r="E6" s="8" t="s">
        <v>29</v>
      </c>
      <c r="F6" s="9">
        <v>9.4E-2</v>
      </c>
      <c r="G6" s="10">
        <v>4370520</v>
      </c>
      <c r="H6" s="31">
        <v>246</v>
      </c>
      <c r="I6" s="3" t="str">
        <f t="shared" ref="I6:I12" si="0">_xlfn.RANK.AVG(G6, $G$5:$G$12)&amp;"위"</f>
        <v>6위</v>
      </c>
      <c r="J6" s="6" t="str">
        <f t="shared" ref="J6:J12" si="1">IF(RIGHT(B6, 1)="1", "남성", "여성")</f>
        <v>남성</v>
      </c>
    </row>
    <row r="7" spans="2:10" x14ac:dyDescent="0.3">
      <c r="B7" s="7" t="s">
        <v>11</v>
      </c>
      <c r="C7" s="8" t="s">
        <v>19</v>
      </c>
      <c r="D7" s="8" t="s">
        <v>27</v>
      </c>
      <c r="E7" s="8" t="s">
        <v>28</v>
      </c>
      <c r="F7" s="9">
        <v>0.115</v>
      </c>
      <c r="G7" s="10">
        <v>4875340</v>
      </c>
      <c r="H7" s="31">
        <v>267</v>
      </c>
      <c r="I7" s="3" t="str">
        <f t="shared" si="0"/>
        <v>3위</v>
      </c>
      <c r="J7" s="6" t="str">
        <f t="shared" si="1"/>
        <v>남성</v>
      </c>
    </row>
    <row r="8" spans="2:10" x14ac:dyDescent="0.3">
      <c r="B8" s="7" t="s">
        <v>12</v>
      </c>
      <c r="C8" s="8" t="s">
        <v>20</v>
      </c>
      <c r="D8" s="8" t="s">
        <v>26</v>
      </c>
      <c r="E8" s="8" t="s">
        <v>30</v>
      </c>
      <c r="F8" s="9">
        <v>0.19400000000000001</v>
      </c>
      <c r="G8" s="10">
        <v>5294678</v>
      </c>
      <c r="H8" s="31">
        <v>325</v>
      </c>
      <c r="I8" s="3" t="str">
        <f t="shared" si="0"/>
        <v>1위</v>
      </c>
      <c r="J8" s="6" t="str">
        <f t="shared" si="1"/>
        <v>여성</v>
      </c>
    </row>
    <row r="9" spans="2:10" x14ac:dyDescent="0.3">
      <c r="B9" s="7" t="s">
        <v>13</v>
      </c>
      <c r="C9" s="8" t="s">
        <v>21</v>
      </c>
      <c r="D9" s="8" t="s">
        <v>26</v>
      </c>
      <c r="E9" s="8" t="s">
        <v>29</v>
      </c>
      <c r="F9" s="9">
        <v>0.187</v>
      </c>
      <c r="G9" s="10">
        <v>4680251</v>
      </c>
      <c r="H9" s="31">
        <v>231</v>
      </c>
      <c r="I9" s="3" t="str">
        <f t="shared" si="0"/>
        <v>5위</v>
      </c>
      <c r="J9" s="6" t="str">
        <f t="shared" si="1"/>
        <v>여성</v>
      </c>
    </row>
    <row r="10" spans="2:10" x14ac:dyDescent="0.3">
      <c r="B10" s="7" t="s">
        <v>14</v>
      </c>
      <c r="C10" s="8" t="s">
        <v>22</v>
      </c>
      <c r="D10" s="8" t="s">
        <v>25</v>
      </c>
      <c r="E10" s="8" t="s">
        <v>31</v>
      </c>
      <c r="F10" s="9">
        <v>0.16700000000000001</v>
      </c>
      <c r="G10" s="10">
        <v>4858793</v>
      </c>
      <c r="H10" s="31">
        <v>297</v>
      </c>
      <c r="I10" s="3" t="str">
        <f t="shared" si="0"/>
        <v>4위</v>
      </c>
      <c r="J10" s="6" t="str">
        <f t="shared" si="1"/>
        <v>남성</v>
      </c>
    </row>
    <row r="11" spans="2:10" x14ac:dyDescent="0.3">
      <c r="B11" s="7" t="s">
        <v>15</v>
      </c>
      <c r="C11" s="8" t="s">
        <v>23</v>
      </c>
      <c r="D11" s="8" t="s">
        <v>27</v>
      </c>
      <c r="E11" s="8" t="s">
        <v>31</v>
      </c>
      <c r="F11" s="9">
        <v>0.16800000000000001</v>
      </c>
      <c r="G11" s="10">
        <v>3278457</v>
      </c>
      <c r="H11" s="31">
        <v>215</v>
      </c>
      <c r="I11" s="3" t="str">
        <f t="shared" si="0"/>
        <v>7위</v>
      </c>
      <c r="J11" s="6" t="str">
        <f t="shared" si="1"/>
        <v>남성</v>
      </c>
    </row>
    <row r="12" spans="2:10" ht="17.25" thickBot="1" x14ac:dyDescent="0.35">
      <c r="B12" s="11" t="s">
        <v>16</v>
      </c>
      <c r="C12" s="12" t="s">
        <v>24</v>
      </c>
      <c r="D12" s="12" t="s">
        <v>25</v>
      </c>
      <c r="E12" s="12" t="s">
        <v>32</v>
      </c>
      <c r="F12" s="13">
        <v>9.2999999999999999E-2</v>
      </c>
      <c r="G12" s="14">
        <v>3029752</v>
      </c>
      <c r="H12" s="32">
        <v>198</v>
      </c>
      <c r="I12" s="3" t="str">
        <f t="shared" si="0"/>
        <v>8위</v>
      </c>
      <c r="J12" s="6" t="str">
        <f t="shared" si="1"/>
        <v>여성</v>
      </c>
    </row>
    <row r="13" spans="2:10" x14ac:dyDescent="0.3">
      <c r="B13" s="15" t="s">
        <v>33</v>
      </c>
      <c r="C13" s="16"/>
      <c r="D13" s="16"/>
      <c r="E13" s="17">
        <f>SUMIF(D5:D12, "대학생", G5:G12)/COUNTIF(D5:D12, "대학생")</f>
        <v>4339049</v>
      </c>
      <c r="F13" s="18"/>
      <c r="G13" s="16" t="s">
        <v>35</v>
      </c>
      <c r="H13" s="16"/>
      <c r="I13" s="16"/>
      <c r="J13" s="19" t="str">
        <f>REPT("★", G8/1000000)</f>
        <v>★★★★★</v>
      </c>
    </row>
    <row r="14" spans="2:10" ht="17.25" thickBot="1" x14ac:dyDescent="0.35">
      <c r="B14" s="20" t="s">
        <v>34</v>
      </c>
      <c r="C14" s="21"/>
      <c r="D14" s="21"/>
      <c r="E14" s="22">
        <f>SMALL(심사위원점수, 2)</f>
        <v>215</v>
      </c>
      <c r="F14" s="23"/>
      <c r="G14" s="29" t="s">
        <v>1</v>
      </c>
      <c r="H14" s="22" t="s">
        <v>17</v>
      </c>
      <c r="I14" s="29" t="s">
        <v>5</v>
      </c>
      <c r="J14" s="24">
        <f>VLOOKUP(H14, C5:J12, 5, FALSE)</f>
        <v>5128602</v>
      </c>
    </row>
    <row r="16" spans="2:10" ht="33.75" customHeight="1" x14ac:dyDescent="0.3"/>
  </sheetData>
  <mergeCells count="4">
    <mergeCell ref="B13:D13"/>
    <mergeCell ref="B14:D14"/>
    <mergeCell ref="F13:F14"/>
    <mergeCell ref="G13:I13"/>
  </mergeCells>
  <phoneticPr fontId="2" type="noConversion"/>
  <conditionalFormatting sqref="B5:J12">
    <cfRule type="expression" dxfId="2" priority="1">
      <formula>$H5&gt;=300</formula>
    </cfRule>
  </conditionalFormatting>
  <dataValidations count="1">
    <dataValidation type="list" allowBlank="1" showInputMessage="1" showErrorMessage="1" sqref="H14" xr:uid="{E00EC4CE-815E-47DE-83C0-5E916906D2E1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A6F6-2DEB-4B91-8589-525162A30B5A}">
  <dimension ref="B1:H22"/>
  <sheetViews>
    <sheetView workbookViewId="0">
      <selection activeCell="G18" sqref="G18"/>
    </sheetView>
  </sheetViews>
  <sheetFormatPr defaultRowHeight="16.5" x14ac:dyDescent="0.3"/>
  <cols>
    <col min="1" max="1" width="1.625" customWidth="1"/>
    <col min="2" max="2" width="10" customWidth="1"/>
    <col min="4" max="4" width="11.875" bestFit="1" customWidth="1"/>
    <col min="5" max="5" width="11.75" customWidth="1"/>
    <col min="6" max="6" width="10.875" customWidth="1"/>
    <col min="7" max="7" width="13.75" bestFit="1" customWidth="1"/>
  </cols>
  <sheetData>
    <row r="1" spans="2:8" ht="17.25" thickBot="1" x14ac:dyDescent="0.35"/>
    <row r="2" spans="2:8" ht="27.75" thickBot="1" x14ac:dyDescent="0.35">
      <c r="B2" s="25" t="s">
        <v>0</v>
      </c>
      <c r="C2" s="26" t="s">
        <v>1</v>
      </c>
      <c r="D2" s="26" t="s">
        <v>2</v>
      </c>
      <c r="E2" s="26" t="s">
        <v>3</v>
      </c>
      <c r="F2" s="27" t="s">
        <v>4</v>
      </c>
      <c r="G2" s="26" t="s">
        <v>5</v>
      </c>
      <c r="H2" s="27" t="s">
        <v>6</v>
      </c>
    </row>
    <row r="3" spans="2:8" x14ac:dyDescent="0.3">
      <c r="B3" s="2" t="s">
        <v>9</v>
      </c>
      <c r="C3" s="3" t="s">
        <v>17</v>
      </c>
      <c r="D3" s="3" t="s">
        <v>25</v>
      </c>
      <c r="E3" s="3" t="s">
        <v>28</v>
      </c>
      <c r="F3" s="4">
        <v>7.5999999999999998E-2</v>
      </c>
      <c r="G3" s="5">
        <v>5128602</v>
      </c>
      <c r="H3" s="30">
        <v>300.99999999999955</v>
      </c>
    </row>
    <row r="4" spans="2:8" x14ac:dyDescent="0.3">
      <c r="B4" s="7" t="s">
        <v>10</v>
      </c>
      <c r="C4" s="8" t="s">
        <v>18</v>
      </c>
      <c r="D4" s="8" t="s">
        <v>26</v>
      </c>
      <c r="E4" s="8" t="s">
        <v>29</v>
      </c>
      <c r="F4" s="9">
        <v>9.4E-2</v>
      </c>
      <c r="G4" s="10">
        <v>4370520</v>
      </c>
      <c r="H4" s="31">
        <v>246</v>
      </c>
    </row>
    <row r="5" spans="2:8" x14ac:dyDescent="0.3">
      <c r="B5" s="7" t="s">
        <v>11</v>
      </c>
      <c r="C5" s="8" t="s">
        <v>19</v>
      </c>
      <c r="D5" s="8" t="s">
        <v>27</v>
      </c>
      <c r="E5" s="8" t="s">
        <v>28</v>
      </c>
      <c r="F5" s="9">
        <v>0.115</v>
      </c>
      <c r="G5" s="10">
        <v>4875340</v>
      </c>
      <c r="H5" s="31">
        <v>267</v>
      </c>
    </row>
    <row r="6" spans="2:8" x14ac:dyDescent="0.3">
      <c r="B6" s="7" t="s">
        <v>12</v>
      </c>
      <c r="C6" s="8" t="s">
        <v>20</v>
      </c>
      <c r="D6" s="8" t="s">
        <v>26</v>
      </c>
      <c r="E6" s="8" t="s">
        <v>30</v>
      </c>
      <c r="F6" s="9">
        <v>0.19400000000000001</v>
      </c>
      <c r="G6" s="10">
        <v>5294678</v>
      </c>
      <c r="H6" s="31">
        <v>325</v>
      </c>
    </row>
    <row r="7" spans="2:8" x14ac:dyDescent="0.3">
      <c r="B7" s="7" t="s">
        <v>13</v>
      </c>
      <c r="C7" s="8" t="s">
        <v>21</v>
      </c>
      <c r="D7" s="8" t="s">
        <v>26</v>
      </c>
      <c r="E7" s="8" t="s">
        <v>29</v>
      </c>
      <c r="F7" s="9">
        <v>0.187</v>
      </c>
      <c r="G7" s="10">
        <v>4680251</v>
      </c>
      <c r="H7" s="31">
        <v>231</v>
      </c>
    </row>
    <row r="8" spans="2:8" x14ac:dyDescent="0.3">
      <c r="B8" s="7" t="s">
        <v>14</v>
      </c>
      <c r="C8" s="8" t="s">
        <v>22</v>
      </c>
      <c r="D8" s="8" t="s">
        <v>25</v>
      </c>
      <c r="E8" s="8" t="s">
        <v>31</v>
      </c>
      <c r="F8" s="9">
        <v>0.16700000000000001</v>
      </c>
      <c r="G8" s="10">
        <v>4858793</v>
      </c>
      <c r="H8" s="31">
        <v>297</v>
      </c>
    </row>
    <row r="9" spans="2:8" x14ac:dyDescent="0.3">
      <c r="B9" s="7" t="s">
        <v>15</v>
      </c>
      <c r="C9" s="8" t="s">
        <v>23</v>
      </c>
      <c r="D9" s="8" t="s">
        <v>27</v>
      </c>
      <c r="E9" s="8" t="s">
        <v>31</v>
      </c>
      <c r="F9" s="9">
        <v>0.16800000000000001</v>
      </c>
      <c r="G9" s="10">
        <v>3278457</v>
      </c>
      <c r="H9" s="31">
        <v>215</v>
      </c>
    </row>
    <row r="10" spans="2:8" x14ac:dyDescent="0.3">
      <c r="B10" s="11" t="s">
        <v>16</v>
      </c>
      <c r="C10" s="12" t="s">
        <v>24</v>
      </c>
      <c r="D10" s="12" t="s">
        <v>25</v>
      </c>
      <c r="E10" s="12" t="s">
        <v>32</v>
      </c>
      <c r="F10" s="13">
        <v>9.2999999999999999E-2</v>
      </c>
      <c r="G10" s="14">
        <v>3029752</v>
      </c>
      <c r="H10" s="32">
        <v>198</v>
      </c>
    </row>
    <row r="11" spans="2:8" x14ac:dyDescent="0.3">
      <c r="B11" s="1" t="s">
        <v>36</v>
      </c>
      <c r="C11" s="1"/>
      <c r="D11" s="1"/>
      <c r="E11" s="1"/>
      <c r="F11" s="1"/>
      <c r="G11" s="1"/>
      <c r="H11" s="33">
        <f>AVERAGE(H3:H10)</f>
        <v>259.99999999999994</v>
      </c>
    </row>
    <row r="14" spans="2:8" x14ac:dyDescent="0.3">
      <c r="B14" t="s">
        <v>3</v>
      </c>
      <c r="C14" t="s">
        <v>5</v>
      </c>
    </row>
    <row r="15" spans="2:8" x14ac:dyDescent="0.3">
      <c r="B15" t="s">
        <v>29</v>
      </c>
    </row>
    <row r="16" spans="2:8" x14ac:dyDescent="0.3">
      <c r="C16" t="s">
        <v>37</v>
      </c>
    </row>
    <row r="17" spans="2:5" ht="17.25" thickBot="1" x14ac:dyDescent="0.35"/>
    <row r="18" spans="2:5" ht="27.75" thickBot="1" x14ac:dyDescent="0.35">
      <c r="B18" s="26" t="s">
        <v>1</v>
      </c>
      <c r="C18" s="27" t="s">
        <v>4</v>
      </c>
      <c r="D18" s="26" t="s">
        <v>5</v>
      </c>
      <c r="E18" s="27" t="s">
        <v>6</v>
      </c>
    </row>
    <row r="19" spans="2:5" x14ac:dyDescent="0.3">
      <c r="B19" s="8" t="s">
        <v>18</v>
      </c>
      <c r="C19" s="9">
        <v>9.4E-2</v>
      </c>
      <c r="D19" s="10">
        <v>4370520</v>
      </c>
      <c r="E19" s="31">
        <v>246</v>
      </c>
    </row>
    <row r="20" spans="2:5" x14ac:dyDescent="0.3">
      <c r="B20" s="8" t="s">
        <v>21</v>
      </c>
      <c r="C20" s="9">
        <v>0.187</v>
      </c>
      <c r="D20" s="10">
        <v>4680251</v>
      </c>
      <c r="E20" s="31">
        <v>231</v>
      </c>
    </row>
    <row r="21" spans="2:5" x14ac:dyDescent="0.3">
      <c r="B21" s="8" t="s">
        <v>23</v>
      </c>
      <c r="C21" s="9">
        <v>0.16800000000000001</v>
      </c>
      <c r="D21" s="10">
        <v>3278457</v>
      </c>
      <c r="E21" s="31">
        <v>215</v>
      </c>
    </row>
    <row r="22" spans="2:5" x14ac:dyDescent="0.3">
      <c r="B22" s="12" t="s">
        <v>24</v>
      </c>
      <c r="C22" s="13">
        <v>9.2999999999999999E-2</v>
      </c>
      <c r="D22" s="14">
        <v>3029752</v>
      </c>
      <c r="E22" s="32">
        <v>198</v>
      </c>
    </row>
  </sheetData>
  <mergeCells count="1">
    <mergeCell ref="B11:G11"/>
  </mergeCells>
  <phoneticPr fontId="2" type="noConversion"/>
  <conditionalFormatting sqref="B3:H10">
    <cfRule type="expression" dxfId="1" priority="1">
      <formula>$H3&gt;=300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A3DA-7A3F-428B-B3F8-110A53D85B77}">
  <dimension ref="B1:H18"/>
  <sheetViews>
    <sheetView topLeftCell="A3" workbookViewId="0">
      <selection activeCell="B2" sqref="B2"/>
    </sheetView>
  </sheetViews>
  <sheetFormatPr defaultRowHeight="16.5" x14ac:dyDescent="0.3"/>
  <cols>
    <col min="1" max="1" width="1.625" customWidth="1"/>
    <col min="2" max="2" width="10" customWidth="1"/>
    <col min="4" max="4" width="12.75" bestFit="1" customWidth="1"/>
    <col min="5" max="5" width="11.75" customWidth="1"/>
    <col min="6" max="6" width="10.875" customWidth="1"/>
    <col min="7" max="7" width="13.75" bestFit="1" customWidth="1"/>
  </cols>
  <sheetData>
    <row r="1" spans="2:8" ht="17.25" thickBot="1" x14ac:dyDescent="0.35"/>
    <row r="2" spans="2:8" ht="27.75" thickBot="1" x14ac:dyDescent="0.35">
      <c r="B2" s="25" t="s">
        <v>0</v>
      </c>
      <c r="C2" s="26" t="s">
        <v>1</v>
      </c>
      <c r="D2" s="26" t="s">
        <v>2</v>
      </c>
      <c r="E2" s="26" t="s">
        <v>3</v>
      </c>
      <c r="F2" s="27" t="s">
        <v>4</v>
      </c>
      <c r="G2" s="26" t="s">
        <v>5</v>
      </c>
      <c r="H2" s="27" t="s">
        <v>6</v>
      </c>
    </row>
    <row r="3" spans="2:8" x14ac:dyDescent="0.3">
      <c r="B3" s="2" t="s">
        <v>11</v>
      </c>
      <c r="C3" s="3" t="s">
        <v>19</v>
      </c>
      <c r="D3" s="3" t="s">
        <v>27</v>
      </c>
      <c r="E3" s="3" t="s">
        <v>28</v>
      </c>
      <c r="F3" s="4">
        <v>0.115</v>
      </c>
      <c r="G3" s="5">
        <v>4875340</v>
      </c>
      <c r="H3" s="30">
        <v>267</v>
      </c>
    </row>
    <row r="4" spans="2:8" x14ac:dyDescent="0.3">
      <c r="B4" s="7" t="s">
        <v>15</v>
      </c>
      <c r="C4" s="8" t="s">
        <v>23</v>
      </c>
      <c r="D4" s="8" t="s">
        <v>27</v>
      </c>
      <c r="E4" s="8" t="s">
        <v>31</v>
      </c>
      <c r="F4" s="9">
        <v>0.16800000000000001</v>
      </c>
      <c r="G4" s="10">
        <v>3278457</v>
      </c>
      <c r="H4" s="31">
        <v>215</v>
      </c>
    </row>
    <row r="5" spans="2:8" x14ac:dyDescent="0.3">
      <c r="B5" s="7"/>
      <c r="C5" s="8"/>
      <c r="D5" s="34" t="s">
        <v>42</v>
      </c>
      <c r="E5" s="8"/>
      <c r="F5" s="9"/>
      <c r="G5" s="10">
        <f>SUBTOTAL(1,G3:G4)</f>
        <v>4076898.5</v>
      </c>
      <c r="H5" s="31"/>
    </row>
    <row r="6" spans="2:8" x14ac:dyDescent="0.3">
      <c r="B6" s="7"/>
      <c r="C6" s="8">
        <f>SUBTOTAL(3,C3:C4)</f>
        <v>2</v>
      </c>
      <c r="D6" s="34" t="s">
        <v>38</v>
      </c>
      <c r="E6" s="8"/>
      <c r="F6" s="9"/>
      <c r="G6" s="10"/>
      <c r="H6" s="31"/>
    </row>
    <row r="7" spans="2:8" x14ac:dyDescent="0.3">
      <c r="B7" s="7" t="s">
        <v>10</v>
      </c>
      <c r="C7" s="8" t="s">
        <v>18</v>
      </c>
      <c r="D7" s="8" t="s">
        <v>26</v>
      </c>
      <c r="E7" s="8" t="s">
        <v>29</v>
      </c>
      <c r="F7" s="9">
        <v>9.4E-2</v>
      </c>
      <c r="G7" s="10">
        <v>4370520</v>
      </c>
      <c r="H7" s="31">
        <v>246</v>
      </c>
    </row>
    <row r="8" spans="2:8" x14ac:dyDescent="0.3">
      <c r="B8" s="7" t="s">
        <v>12</v>
      </c>
      <c r="C8" s="8" t="s">
        <v>20</v>
      </c>
      <c r="D8" s="8" t="s">
        <v>26</v>
      </c>
      <c r="E8" s="8" t="s">
        <v>30</v>
      </c>
      <c r="F8" s="9">
        <v>0.19400000000000001</v>
      </c>
      <c r="G8" s="10">
        <v>5294678</v>
      </c>
      <c r="H8" s="31">
        <v>325</v>
      </c>
    </row>
    <row r="9" spans="2:8" x14ac:dyDescent="0.3">
      <c r="B9" s="7" t="s">
        <v>13</v>
      </c>
      <c r="C9" s="8" t="s">
        <v>21</v>
      </c>
      <c r="D9" s="8" t="s">
        <v>26</v>
      </c>
      <c r="E9" s="8" t="s">
        <v>29</v>
      </c>
      <c r="F9" s="9">
        <v>0.187</v>
      </c>
      <c r="G9" s="10">
        <v>4680251</v>
      </c>
      <c r="H9" s="31">
        <v>231</v>
      </c>
    </row>
    <row r="10" spans="2:8" x14ac:dyDescent="0.3">
      <c r="B10" s="7"/>
      <c r="C10" s="8"/>
      <c r="D10" s="34" t="s">
        <v>43</v>
      </c>
      <c r="E10" s="8"/>
      <c r="F10" s="9"/>
      <c r="G10" s="10">
        <f>SUBTOTAL(1,G7:G9)</f>
        <v>4781816.333333333</v>
      </c>
      <c r="H10" s="31"/>
    </row>
    <row r="11" spans="2:8" x14ac:dyDescent="0.3">
      <c r="B11" s="7"/>
      <c r="C11" s="8">
        <f>SUBTOTAL(3,C7:C9)</f>
        <v>3</v>
      </c>
      <c r="D11" s="34" t="s">
        <v>39</v>
      </c>
      <c r="E11" s="8"/>
      <c r="F11" s="9"/>
      <c r="G11" s="10"/>
      <c r="H11" s="31"/>
    </row>
    <row r="12" spans="2:8" x14ac:dyDescent="0.3">
      <c r="B12" s="7" t="s">
        <v>9</v>
      </c>
      <c r="C12" s="8" t="s">
        <v>17</v>
      </c>
      <c r="D12" s="8" t="s">
        <v>25</v>
      </c>
      <c r="E12" s="8" t="s">
        <v>28</v>
      </c>
      <c r="F12" s="9">
        <v>7.5999999999999998E-2</v>
      </c>
      <c r="G12" s="10">
        <v>5128602</v>
      </c>
      <c r="H12" s="31">
        <v>314</v>
      </c>
    </row>
    <row r="13" spans="2:8" x14ac:dyDescent="0.3">
      <c r="B13" s="7" t="s">
        <v>14</v>
      </c>
      <c r="C13" s="8" t="s">
        <v>22</v>
      </c>
      <c r="D13" s="8" t="s">
        <v>25</v>
      </c>
      <c r="E13" s="8" t="s">
        <v>31</v>
      </c>
      <c r="F13" s="9">
        <v>0.16700000000000001</v>
      </c>
      <c r="G13" s="10">
        <v>4858793</v>
      </c>
      <c r="H13" s="31">
        <v>297</v>
      </c>
    </row>
    <row r="14" spans="2:8" x14ac:dyDescent="0.3">
      <c r="B14" s="11" t="s">
        <v>16</v>
      </c>
      <c r="C14" s="12" t="s">
        <v>24</v>
      </c>
      <c r="D14" s="12" t="s">
        <v>25</v>
      </c>
      <c r="E14" s="12" t="s">
        <v>32</v>
      </c>
      <c r="F14" s="13">
        <v>9.2999999999999999E-2</v>
      </c>
      <c r="G14" s="14">
        <v>3029752</v>
      </c>
      <c r="H14" s="32">
        <v>198</v>
      </c>
    </row>
    <row r="15" spans="2:8" x14ac:dyDescent="0.3">
      <c r="B15" s="35"/>
      <c r="C15" s="35"/>
      <c r="D15" s="39" t="s">
        <v>44</v>
      </c>
      <c r="E15" s="35"/>
      <c r="F15" s="36"/>
      <c r="G15" s="37">
        <f>SUBTOTAL(1,G12:G14)</f>
        <v>4339049</v>
      </c>
      <c r="H15" s="38"/>
    </row>
    <row r="16" spans="2:8" x14ac:dyDescent="0.3">
      <c r="B16" s="35"/>
      <c r="C16" s="35">
        <f>SUBTOTAL(3,C12:C14)</f>
        <v>3</v>
      </c>
      <c r="D16" s="39" t="s">
        <v>40</v>
      </c>
      <c r="E16" s="35"/>
      <c r="F16" s="36"/>
      <c r="G16" s="37"/>
      <c r="H16" s="38"/>
    </row>
    <row r="17" spans="2:8" x14ac:dyDescent="0.3">
      <c r="B17" s="35"/>
      <c r="C17" s="35"/>
      <c r="D17" s="39" t="s">
        <v>45</v>
      </c>
      <c r="E17" s="35"/>
      <c r="F17" s="36"/>
      <c r="G17" s="37">
        <f>SUBTOTAL(1,G3:G14)</f>
        <v>4439549.125</v>
      </c>
      <c r="H17" s="38"/>
    </row>
    <row r="18" spans="2:8" x14ac:dyDescent="0.3">
      <c r="B18" s="35"/>
      <c r="C18" s="35">
        <f>SUBTOTAL(3,C3:C14)</f>
        <v>8</v>
      </c>
      <c r="D18" s="39" t="s">
        <v>41</v>
      </c>
      <c r="E18" s="35"/>
      <c r="F18" s="36"/>
      <c r="G18" s="37"/>
      <c r="H18" s="38"/>
    </row>
  </sheetData>
  <sortState xmlns:xlrd2="http://schemas.microsoft.com/office/spreadsheetml/2017/richdata2" ref="B3:H14">
    <sortCondition descending="1" ref="D3:D14"/>
  </sortState>
  <phoneticPr fontId="2" type="noConversion"/>
  <conditionalFormatting sqref="B3:H18">
    <cfRule type="expression" dxfId="0" priority="1">
      <formula>$H3&gt;=300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심사위원점수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은솔 김</dc:creator>
  <cp:lastModifiedBy>은솔 김</cp:lastModifiedBy>
  <dcterms:created xsi:type="dcterms:W3CDTF">2025-12-19T16:19:49Z</dcterms:created>
  <dcterms:modified xsi:type="dcterms:W3CDTF">2025-12-19T17:16:26Z</dcterms:modified>
</cp:coreProperties>
</file>