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hinh\OneDrive\바탕 화면\"/>
    </mc:Choice>
  </mc:AlternateContent>
  <xr:revisionPtr revIDLastSave="0" documentId="13_ncr:1_{36DDC914-48C7-4726-B7BA-F866A967AB4F}" xr6:coauthVersionLast="47" xr6:coauthVersionMax="47" xr10:uidLastSave="{00000000-0000-0000-0000-000000000000}"/>
  <bookViews>
    <workbookView xWindow="-120" yWindow="-120" windowWidth="20730" windowHeight="11040" activeTab="3" xr2:uid="{17723D9B-A074-47C0-843F-F72EE202E531}"/>
  </bookViews>
  <sheets>
    <sheet name="제1작업" sheetId="3" r:id="rId1"/>
    <sheet name="제2작업" sheetId="1" r:id="rId2"/>
    <sheet name="제3작업" sheetId="2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예매수량">제1작업!$H$5:$H$12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J14" i="3"/>
  <c r="J13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<sst xmlns="http://schemas.openxmlformats.org/spreadsheetml/2006/main" count="132" uniqueCount="51">
  <si>
    <t>관리번호</t>
    <phoneticPr fontId="1" type="noConversion"/>
  </si>
  <si>
    <t>공연명</t>
    <phoneticPr fontId="1" type="noConversion"/>
  </si>
  <si>
    <t>공연장</t>
  </si>
  <si>
    <t>공연장</t>
    <phoneticPr fontId="1" type="noConversion"/>
  </si>
  <si>
    <t>관람등급</t>
    <phoneticPr fontId="1" type="noConversion"/>
  </si>
  <si>
    <t>공연일</t>
  </si>
  <si>
    <t>공연일</t>
    <phoneticPr fontId="1" type="noConversion"/>
  </si>
  <si>
    <t>관람료
(단위:원)</t>
    <phoneticPr fontId="1" type="noConversion"/>
  </si>
  <si>
    <t>예매수량</t>
    <phoneticPr fontId="1" type="noConversion"/>
  </si>
  <si>
    <t>관람가능
좌석수</t>
    <phoneticPr fontId="1" type="noConversion"/>
  </si>
  <si>
    <t>예매순위</t>
    <phoneticPr fontId="1" type="noConversion"/>
  </si>
  <si>
    <t>BPM-02</t>
    <phoneticPr fontId="1" type="noConversion"/>
  </si>
  <si>
    <t>JSM-02</t>
    <phoneticPr fontId="1" type="noConversion"/>
  </si>
  <si>
    <t>HJM-02</t>
    <phoneticPr fontId="1" type="noConversion"/>
  </si>
  <si>
    <t>LOM-03</t>
    <phoneticPr fontId="1" type="noConversion"/>
  </si>
  <si>
    <t>CHM-01</t>
    <phoneticPr fontId="1" type="noConversion"/>
  </si>
  <si>
    <t>AFM-03</t>
    <phoneticPr fontId="1" type="noConversion"/>
  </si>
  <si>
    <t>SGM-02</t>
    <phoneticPr fontId="1" type="noConversion"/>
  </si>
  <si>
    <t>GGM-02</t>
    <phoneticPr fontId="1" type="noConversion"/>
  </si>
  <si>
    <t>세친구</t>
    <phoneticPr fontId="1" type="noConversion"/>
  </si>
  <si>
    <t>캠핑 가는 날</t>
    <phoneticPr fontId="1" type="noConversion"/>
  </si>
  <si>
    <t>히스톨 보이즈</t>
    <phoneticPr fontId="1" type="noConversion"/>
  </si>
  <si>
    <t>꽃씨를 심는 우체부</t>
    <phoneticPr fontId="1" type="noConversion"/>
  </si>
  <si>
    <t>이야기 기계</t>
    <phoneticPr fontId="1" type="noConversion"/>
  </si>
  <si>
    <t>그림자가 사는 마을</t>
    <phoneticPr fontId="1" type="noConversion"/>
  </si>
  <si>
    <t>황금 물고기</t>
    <phoneticPr fontId="1" type="noConversion"/>
  </si>
  <si>
    <t>그리스</t>
    <phoneticPr fontId="1" type="noConversion"/>
  </si>
  <si>
    <t>아레나극장</t>
  </si>
  <si>
    <t>아레나극장</t>
    <phoneticPr fontId="1" type="noConversion"/>
  </si>
  <si>
    <t>동산아트센터</t>
  </si>
  <si>
    <t>동산아트센터</t>
    <phoneticPr fontId="1" type="noConversion"/>
  </si>
  <si>
    <t>블랙아트센터</t>
  </si>
  <si>
    <t>블랙아트센터</t>
    <phoneticPr fontId="1" type="noConversion"/>
  </si>
  <si>
    <t>7세 이상</t>
    <phoneticPr fontId="1" type="noConversion"/>
  </si>
  <si>
    <t>9세 이상</t>
    <phoneticPr fontId="1" type="noConversion"/>
  </si>
  <si>
    <t>15세 이상</t>
    <phoneticPr fontId="1" type="noConversion"/>
  </si>
  <si>
    <t>19세 이상</t>
    <phoneticPr fontId="1" type="noConversion"/>
  </si>
  <si>
    <t>3세 이상</t>
    <phoneticPr fontId="1" type="noConversion"/>
  </si>
  <si>
    <t>아레나극장의 관람료(단위:원) 평균</t>
    <phoneticPr fontId="1" type="noConversion"/>
  </si>
  <si>
    <t>예매수량이 평균 이상인 공연 개수</t>
    <phoneticPr fontId="1" type="noConversion"/>
  </si>
  <si>
    <t>최저 관람료(단위:원)</t>
    <phoneticPr fontId="1" type="noConversion"/>
  </si>
  <si>
    <t>&gt;=1000</t>
    <phoneticPr fontId="1" type="noConversion"/>
  </si>
  <si>
    <t>*G*</t>
    <phoneticPr fontId="1" type="noConversion"/>
  </si>
  <si>
    <t>총합계</t>
  </si>
  <si>
    <t>4월</t>
  </si>
  <si>
    <t>5월</t>
  </si>
  <si>
    <t>6월</t>
  </si>
  <si>
    <t>개수 : 공연명</t>
  </si>
  <si>
    <t>***</t>
  </si>
  <si>
    <t>평균 : 관람료(단위:원)</t>
  </si>
  <si>
    <t>JSM-03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</si>
</sst>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매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</cellXfs>
  <cellStyles count="1">
    <cellStyle name="표준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매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2"/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r>
              <a:rPr lang="ko-KR" altLang="en-US" sz="2400">
                <a:latin typeface="돋움" panose="020B0600000101010101" pitchFamily="50" charset="-127"/>
                <a:ea typeface="돋움" panose="020B0600000101010101" pitchFamily="50" charset="-127"/>
              </a:rPr>
              <a:t>아레나극장 및 동산아트센터 예매 현황</a:t>
            </a:r>
            <a:endParaRPr lang="ko-KR" sz="2400">
              <a:latin typeface="돋움" panose="020B0600000101010101" pitchFamily="50" charset="-127"/>
              <a:ea typeface="돋움" panose="020B0600000101010101" pitchFamily="50" charset="-127"/>
            </a:endParaRPr>
          </a:p>
        </c:rich>
      </c:tx>
      <c:overlay val="0"/>
      <c:spPr>
        <a:solidFill>
          <a:schemeClr val="bg1"/>
        </a:solidFill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2"/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예매수량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7-4C8A-BBB6-A7CEC9660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(제1작업!$C$5,제1작업!$C$6,제1작업!$C$7,제1작업!$C$9,제1작업!$C$10,제1작업!$C$11)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(제1작업!$H$5,제1작업!$H$6,제1작업!$H$7,제1작업!$H$9,제1작업!$H$10,제1작업!$H$11)</c:f>
              <c:numCache>
                <c:formatCode>#,##0"매"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7-4C8A-BBB6-A7CEC966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9134127"/>
        <c:axId val="419137967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(제1작업!$C$5,제1작업!$C$6,제1작업!$C$7,제1작업!$C$9,제1작업!$C$10,제1작업!$C$11)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(제1작업!$G$5,제1작업!$G$6,제1작업!$G$7,제1작업!$G$9,제1작업!$G$10,제1작업!$G$11)</c:f>
              <c:numCache>
                <c:formatCode>#,##0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8A-BBB6-A7CEC966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04192"/>
        <c:axId val="662005632"/>
      </c:lineChart>
      <c:catAx>
        <c:axId val="41913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19137967"/>
        <c:crosses val="autoZero"/>
        <c:auto val="1"/>
        <c:lblAlgn val="ctr"/>
        <c:lblOffset val="100"/>
        <c:noMultiLvlLbl val="0"/>
      </c:catAx>
      <c:valAx>
        <c:axId val="419137967"/>
        <c:scaling>
          <c:orientation val="minMax"/>
          <c:max val="2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매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19134127"/>
        <c:crosses val="autoZero"/>
        <c:crossBetween val="between"/>
        <c:majorUnit val="300"/>
      </c:valAx>
      <c:valAx>
        <c:axId val="662005632"/>
        <c:scaling>
          <c:orientation val="minMax"/>
          <c:max val="105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62004192"/>
        <c:crosses val="max"/>
        <c:crossBetween val="between"/>
        <c:majorUnit val="15000"/>
      </c:valAx>
      <c:catAx>
        <c:axId val="66200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05632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D70654-4FC8-4ECC-993D-0D25256F20A9}">
  <sheetPr/>
  <sheetViews>
    <sheetView tabSelected="1"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133350</xdr:rowOff>
    </xdr:from>
    <xdr:to>
      <xdr:col>6</xdr:col>
      <xdr:colOff>647700</xdr:colOff>
      <xdr:row>2</xdr:row>
      <xdr:rowOff>190500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1166C889-8C45-BA4D-19EA-805CF09EE6F2}"/>
            </a:ext>
          </a:extLst>
        </xdr:cNvPr>
        <xdr:cNvSpPr/>
      </xdr:nvSpPr>
      <xdr:spPr>
        <a:xfrm>
          <a:off x="123825" y="133350"/>
          <a:ext cx="5314950" cy="600075"/>
        </a:xfrm>
        <a:prstGeom prst="flowChartOnlineStorage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</a:p>
      </xdr:txBody>
    </xdr:sp>
    <xdr:clientData/>
  </xdr:twoCellAnchor>
  <xdr:twoCellAnchor editAs="oneCell">
    <xdr:from>
      <xdr:col>6</xdr:col>
      <xdr:colOff>762000</xdr:colOff>
      <xdr:row>0</xdr:row>
      <xdr:rowOff>85725</xdr:rowOff>
    </xdr:from>
    <xdr:to>
      <xdr:col>10</xdr:col>
      <xdr:colOff>0</xdr:colOff>
      <xdr:row>2</xdr:row>
      <xdr:rowOff>209550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37129A7F-791E-B947-B186-25C39D306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5725"/>
          <a:ext cx="24098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42100-8DA6-9D31-1AE4-3D13740493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0.37937</cdr:x>
      <cdr:y>0.18307</cdr:y>
    </cdr:from>
    <cdr:to>
      <cdr:x>0.5391</cdr:x>
      <cdr:y>0.27002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ADC6401C-26AA-9BB4-94CF-3F0919391434}"/>
            </a:ext>
          </a:extLst>
        </cdr:cNvPr>
        <cdr:cNvSpPr/>
      </cdr:nvSpPr>
      <cdr:spPr>
        <a:xfrm xmlns:a="http://schemas.openxmlformats.org/drawingml/2006/main">
          <a:off x="3290455" y="1154545"/>
          <a:ext cx="1385454" cy="548410"/>
        </a:xfrm>
        <a:prstGeom xmlns:a="http://schemas.openxmlformats.org/drawingml/2006/main" prst="wedgeRoundRectCallout">
          <a:avLst>
            <a:gd name="adj1" fmla="val -73958"/>
            <a:gd name="adj2" fmla="val -64773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2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예매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은솔" refreshedDate="46006.942665162038" createdVersion="8" refreshedVersion="8" minRefreshableVersion="3" recordCount="8" xr:uid="{8841EAA7-9F88-4BA6-B819-21B16A2315E0}">
  <cacheSource type="worksheet">
    <worksheetSource ref="B4:J12" sheet="제1작업"/>
  </cacheSource>
  <cacheFields count="10">
    <cacheField name="관리번호" numFmtId="0">
      <sharedItems/>
    </cacheField>
    <cacheField name="공연명" numFmtId="0">
      <sharedItems/>
    </cacheField>
    <cacheField name="공연장" numFmtId="0">
      <sharedItems count="3">
        <s v="아레나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2-04-18T00:00:00" maxDate="2022-06-28T00:00:00" count="8">
        <d v="2022-05-10T00:00:00"/>
        <d v="2022-05-05T00:00:00"/>
        <d v="2022-06-08T00:00:00"/>
        <d v="2022-04-18T00:00:00"/>
        <d v="2022-04-26T00:00:00"/>
        <d v="2022-05-06T00:00:00"/>
        <d v="2022-04-30T00:00:00"/>
        <d v="2022-06-27T00:00:00"/>
      </sharedItems>
      <fieldGroup par="9"/>
    </cacheField>
    <cacheField name="관람료_x000a_(단위:원)" numFmtId="3">
      <sharedItems containsSemiMixedTypes="0" containsString="0" containsNumber="1" containsInteger="1" minValue="30000" maxValue="90000"/>
    </cacheField>
    <cacheField name="예매수량" numFmtId="176">
      <sharedItems containsSemiMixedTypes="0" containsString="0" containsNumber="1" containsInteger="1" minValue="521" maxValue="2757"/>
    </cacheField>
    <cacheField name="관람가능_x000a_좌석수" numFmtId="0">
      <sharedItems containsSemiMixedTypes="0" containsString="0" containsNumber="1" containsInteger="1" minValue="1000" maxValue="3000"/>
    </cacheField>
    <cacheField name="예매순위" numFmtId="0">
      <sharedItems containsMixedTypes="1" containsNumber="1" containsInteger="1" minValue="1" maxValue="3"/>
    </cacheField>
    <cacheField name="개월(공연일)" numFmtId="0" databaseField="0">
      <fieldGroup base="4">
        <rangePr groupBy="months" startDate="2022-04-18T00:00:00" endDate="2022-06-28T00:00:00"/>
        <groupItems count="14">
          <s v="&lt;2022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2-06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  <n v="2000"/>
    <s v=" "/>
  </r>
  <r>
    <s v="JSM-02"/>
    <s v="캠핑 가는 날"/>
    <x v="1"/>
    <s v="9세 이상"/>
    <x v="1"/>
    <n v="70000"/>
    <n v="1954"/>
    <n v="2000"/>
    <n v="2"/>
  </r>
  <r>
    <s v="HJM-02"/>
    <s v="히스톨 보이즈"/>
    <x v="0"/>
    <s v="15세 이상"/>
    <x v="2"/>
    <n v="60000"/>
    <n v="705"/>
    <n v="2000"/>
    <s v=" "/>
  </r>
  <r>
    <s v="LOM-03"/>
    <s v="꽃씨를 심는 우체부"/>
    <x v="2"/>
    <s v="19세 이상"/>
    <x v="3"/>
    <n v="80000"/>
    <n v="2757"/>
    <n v="3000"/>
    <n v="1"/>
  </r>
  <r>
    <s v="CHM-01"/>
    <s v="이야기 기계"/>
    <x v="1"/>
    <s v="3세 이상"/>
    <x v="4"/>
    <n v="30000"/>
    <n v="598"/>
    <n v="1000"/>
    <s v=" "/>
  </r>
  <r>
    <s v="AFM-03"/>
    <s v="그림자가 사는 마을"/>
    <x v="1"/>
    <s v="9세 이상"/>
    <x v="5"/>
    <n v="66000"/>
    <n v="521"/>
    <n v="3000"/>
    <s v=" "/>
  </r>
  <r>
    <s v="SGM-02"/>
    <s v="황금 물고기"/>
    <x v="0"/>
    <s v="15세 이상"/>
    <x v="6"/>
    <n v="90000"/>
    <n v="800"/>
    <n v="2000"/>
    <s v=" "/>
  </r>
  <r>
    <s v="GGM-02"/>
    <s v="그리스"/>
    <x v="2"/>
    <s v="19세 이상"/>
    <x v="7"/>
    <n v="50000"/>
    <n v="1719"/>
    <n v="200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BF15AC-ED44-4AA3-BC89-947ED38D97C3}" name="피벗 테이블1" cacheId="5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공연일" colHeaderCaption="공연장">
  <location ref="B2:H8" firstHeaderRow="1" firstDataRow="3" firstDataCol="1"/>
  <pivotFields count="10">
    <pivotField showAll="0"/>
    <pivotField dataField="1" showAll="0"/>
    <pivotField axis="axisCol" showAll="0" sortType="descending">
      <items count="4">
        <item x="0"/>
        <item x="2"/>
        <item x="1"/>
        <item t="default"/>
      </items>
    </pivotField>
    <pivotField showAll="0"/>
    <pivotField numFmtId="14" showAll="0">
      <items count="9">
        <item x="3"/>
        <item x="4"/>
        <item x="6"/>
        <item x="1"/>
        <item x="5"/>
        <item x="0"/>
        <item x="2"/>
        <item x="7"/>
        <item t="default"/>
      </items>
    </pivotField>
    <pivotField dataField="1" numFmtId="3" showAll="0"/>
    <pivotField numFmtId="176"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9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명" fld="1" subtotal="count" baseField="0" baseItem="0"/>
    <dataField name="평균 : 관람료(단위:원)" fld="5" subtotal="average" baseField="10" baseItem="4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83938F-4280-48E2-AFBD-8F4775DCE83B}" name="표1" displayName="표1" ref="B18:H22" totalsRowShown="0" headerRowDxfId="0" headerRowBorderDxfId="9" tableBorderDxfId="10" totalsRowBorderDxfId="8">
  <autoFilter ref="B18:H22" xr:uid="{CA83938F-4280-48E2-AFBD-8F4775DCE8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AE03B32-41C1-41D1-AC07-8FEB2C8DFB8B}" name="관리번호" dataDxfId="7"/>
    <tableColumn id="2" xr3:uid="{4ED2841B-FF3E-4A09-80CD-AE4F427CDEFF}" name="공연명" dataDxfId="6"/>
    <tableColumn id="3" xr3:uid="{4CBC2BC8-196E-4303-864C-EB232DB486E4}" name="공연장" dataDxfId="5"/>
    <tableColumn id="4" xr3:uid="{14F5CA6A-2AF6-4DCF-AE25-50F5B9255A59}" name="관람등급" dataDxfId="4"/>
    <tableColumn id="5" xr3:uid="{9ADAB4FC-96F3-4250-B680-6B59A2112CAF}" name="공연일" dataDxfId="3"/>
    <tableColumn id="6" xr3:uid="{60DE5916-DEE0-4072-A201-6A7BB396E0C7}" name="관람료_x000a_(단위:원)" dataDxfId="2"/>
    <tableColumn id="7" xr3:uid="{0AFB1C1A-1297-44A0-A9C4-B4E8FCACC335}" name="예매수량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5F36-C10C-456C-B72A-8C9AF7165C4C}">
  <dimension ref="B1:J17"/>
  <sheetViews>
    <sheetView topLeftCell="A3" workbookViewId="0">
      <selection activeCell="E14" sqref="E14"/>
    </sheetView>
  </sheetViews>
  <sheetFormatPr defaultRowHeight="16.5" x14ac:dyDescent="0.3"/>
  <cols>
    <col min="1" max="1" width="1.625" customWidth="1"/>
    <col min="2" max="2" width="10.5" customWidth="1"/>
    <col min="3" max="3" width="18.625" bestFit="1" customWidth="1"/>
    <col min="4" max="4" width="15" customWidth="1"/>
    <col min="5" max="5" width="11.625" customWidth="1"/>
    <col min="6" max="6" width="13.125" customWidth="1"/>
    <col min="7" max="7" width="10.25" customWidth="1"/>
    <col min="8" max="8" width="10.375" customWidth="1"/>
    <col min="9" max="9" width="10.75" customWidth="1"/>
    <col min="10" max="10" width="10.25" customWidth="1"/>
    <col min="12" max="12" width="6.125" customWidth="1"/>
    <col min="13" max="15" width="9.375" customWidth="1"/>
  </cols>
  <sheetData>
    <row r="1" spans="2:10" ht="22.5" customHeight="1" x14ac:dyDescent="0.3"/>
    <row r="2" spans="2:10" ht="20.25" customHeight="1" x14ac:dyDescent="0.3"/>
    <row r="3" spans="2:10" ht="21" customHeight="1" thickBot="1" x14ac:dyDescent="0.35"/>
    <row r="4" spans="2:10" ht="27.75" thickBot="1" x14ac:dyDescent="0.35">
      <c r="B4" s="48" t="s">
        <v>0</v>
      </c>
      <c r="C4" s="49" t="s">
        <v>1</v>
      </c>
      <c r="D4" s="49" t="s">
        <v>3</v>
      </c>
      <c r="E4" s="49" t="s">
        <v>4</v>
      </c>
      <c r="F4" s="49" t="s">
        <v>6</v>
      </c>
      <c r="G4" s="50" t="s">
        <v>7</v>
      </c>
      <c r="H4" s="49" t="s">
        <v>8</v>
      </c>
      <c r="I4" s="50" t="s">
        <v>9</v>
      </c>
      <c r="J4" s="51" t="s">
        <v>10</v>
      </c>
    </row>
    <row r="5" spans="2:10" x14ac:dyDescent="0.3">
      <c r="B5" s="42" t="s">
        <v>11</v>
      </c>
      <c r="C5" s="43" t="s">
        <v>19</v>
      </c>
      <c r="D5" s="43" t="s">
        <v>28</v>
      </c>
      <c r="E5" s="43" t="s">
        <v>33</v>
      </c>
      <c r="F5" s="44">
        <v>44691</v>
      </c>
      <c r="G5" s="45">
        <v>30000</v>
      </c>
      <c r="H5" s="46">
        <v>667</v>
      </c>
      <c r="I5" s="43">
        <f>RIGHT(B5, 1)*1000</f>
        <v>2000</v>
      </c>
      <c r="J5" s="47" t="str">
        <f>IF(_xlfn.RANK.EQ(H5, 예매수량)&lt;=3, _xlfn.RANK.EQ(H5, 예매수량), " ")</f>
        <v xml:space="preserve"> </v>
      </c>
    </row>
    <row r="6" spans="2:10" x14ac:dyDescent="0.3">
      <c r="B6" s="34" t="s">
        <v>50</v>
      </c>
      <c r="C6" s="4" t="s">
        <v>20</v>
      </c>
      <c r="D6" s="4" t="s">
        <v>30</v>
      </c>
      <c r="E6" s="4" t="s">
        <v>34</v>
      </c>
      <c r="F6" s="5">
        <v>44686</v>
      </c>
      <c r="G6" s="6">
        <v>70000</v>
      </c>
      <c r="H6" s="9">
        <v>1954</v>
      </c>
      <c r="I6" s="4">
        <f t="shared" ref="I6:I12" si="0">RIGHT(B6, 1)*1000</f>
        <v>3000</v>
      </c>
      <c r="J6" s="35">
        <f>IF(_xlfn.RANK.EQ(H6, 예매수량)&lt;=3, _xlfn.RANK.EQ(H6, 예매수량), " ")</f>
        <v>2</v>
      </c>
    </row>
    <row r="7" spans="2:10" x14ac:dyDescent="0.3">
      <c r="B7" s="34" t="s">
        <v>13</v>
      </c>
      <c r="C7" s="4" t="s">
        <v>21</v>
      </c>
      <c r="D7" s="4" t="s">
        <v>28</v>
      </c>
      <c r="E7" s="4" t="s">
        <v>35</v>
      </c>
      <c r="F7" s="5">
        <v>44720</v>
      </c>
      <c r="G7" s="6">
        <v>60000</v>
      </c>
      <c r="H7" s="9">
        <v>705</v>
      </c>
      <c r="I7" s="4">
        <f t="shared" si="0"/>
        <v>2000</v>
      </c>
      <c r="J7" s="35" t="str">
        <f>IF(_xlfn.RANK.EQ(H7, 예매수량)&lt;=3, _xlfn.RANK.EQ(H7, 예매수량), " ")</f>
        <v xml:space="preserve"> </v>
      </c>
    </row>
    <row r="8" spans="2:10" x14ac:dyDescent="0.3">
      <c r="B8" s="34" t="s">
        <v>14</v>
      </c>
      <c r="C8" s="4" t="s">
        <v>22</v>
      </c>
      <c r="D8" s="4" t="s">
        <v>32</v>
      </c>
      <c r="E8" s="4" t="s">
        <v>36</v>
      </c>
      <c r="F8" s="5">
        <v>44669</v>
      </c>
      <c r="G8" s="6">
        <v>80000</v>
      </c>
      <c r="H8" s="9">
        <v>2752</v>
      </c>
      <c r="I8" s="4">
        <f t="shared" si="0"/>
        <v>3000</v>
      </c>
      <c r="J8" s="35">
        <f>IF(_xlfn.RANK.EQ(H8, 예매수량)&lt;=3, _xlfn.RANK.EQ(H8, 예매수량), " ")</f>
        <v>1</v>
      </c>
    </row>
    <row r="9" spans="2:10" x14ac:dyDescent="0.3">
      <c r="B9" s="34" t="s">
        <v>15</v>
      </c>
      <c r="C9" s="4" t="s">
        <v>23</v>
      </c>
      <c r="D9" s="4" t="s">
        <v>30</v>
      </c>
      <c r="E9" s="4" t="s">
        <v>37</v>
      </c>
      <c r="F9" s="5">
        <v>44677</v>
      </c>
      <c r="G9" s="6">
        <v>30000</v>
      </c>
      <c r="H9" s="9">
        <v>598</v>
      </c>
      <c r="I9" s="4">
        <f t="shared" si="0"/>
        <v>1000</v>
      </c>
      <c r="J9" s="35" t="str">
        <f>IF(_xlfn.RANK.EQ(H9, 예매수량)&lt;=3, _xlfn.RANK.EQ(H9, 예매수량), " ")</f>
        <v xml:space="preserve"> </v>
      </c>
    </row>
    <row r="10" spans="2:10" x14ac:dyDescent="0.3">
      <c r="B10" s="34" t="s">
        <v>16</v>
      </c>
      <c r="C10" s="4" t="s">
        <v>24</v>
      </c>
      <c r="D10" s="4" t="s">
        <v>30</v>
      </c>
      <c r="E10" s="4" t="s">
        <v>34</v>
      </c>
      <c r="F10" s="5">
        <v>44687</v>
      </c>
      <c r="G10" s="6">
        <v>66000</v>
      </c>
      <c r="H10" s="9">
        <v>521</v>
      </c>
      <c r="I10" s="4">
        <f t="shared" si="0"/>
        <v>3000</v>
      </c>
      <c r="J10" s="35" t="str">
        <f>IF(_xlfn.RANK.EQ(H10, 예매수량)&lt;=3, _xlfn.RANK.EQ(H10, 예매수량), " ")</f>
        <v xml:space="preserve"> </v>
      </c>
    </row>
    <row r="11" spans="2:10" x14ac:dyDescent="0.3">
      <c r="B11" s="34" t="s">
        <v>17</v>
      </c>
      <c r="C11" s="4" t="s">
        <v>25</v>
      </c>
      <c r="D11" s="4" t="s">
        <v>28</v>
      </c>
      <c r="E11" s="4" t="s">
        <v>35</v>
      </c>
      <c r="F11" s="5">
        <v>44681</v>
      </c>
      <c r="G11" s="6">
        <v>90000</v>
      </c>
      <c r="H11" s="9">
        <v>800</v>
      </c>
      <c r="I11" s="4">
        <f t="shared" si="0"/>
        <v>2000</v>
      </c>
      <c r="J11" s="35" t="str">
        <f>IF(_xlfn.RANK.EQ(H11, 예매수량)&lt;=3, _xlfn.RANK.EQ(H11, 예매수량), " ")</f>
        <v xml:space="preserve"> </v>
      </c>
    </row>
    <row r="12" spans="2:10" ht="17.25" thickBot="1" x14ac:dyDescent="0.35">
      <c r="B12" s="52" t="s">
        <v>18</v>
      </c>
      <c r="C12" s="30" t="s">
        <v>26</v>
      </c>
      <c r="D12" s="30" t="s">
        <v>32</v>
      </c>
      <c r="E12" s="30" t="s">
        <v>36</v>
      </c>
      <c r="F12" s="31">
        <v>44739</v>
      </c>
      <c r="G12" s="32">
        <v>50000</v>
      </c>
      <c r="H12" s="33">
        <v>1719</v>
      </c>
      <c r="I12" s="30">
        <f t="shared" si="0"/>
        <v>2000</v>
      </c>
      <c r="J12" s="53">
        <f>IF(_xlfn.RANK.EQ(H12, 예매수량)&lt;=3, _xlfn.RANK.EQ(H12, 예매수량), " ")</f>
        <v>3</v>
      </c>
    </row>
    <row r="13" spans="2:10" x14ac:dyDescent="0.3">
      <c r="B13" s="54" t="s">
        <v>38</v>
      </c>
      <c r="C13" s="55"/>
      <c r="D13" s="55"/>
      <c r="E13" s="56">
        <f>DAVERAGE(B4:J12, 6, D4:D5)</f>
        <v>60000</v>
      </c>
      <c r="F13" s="57"/>
      <c r="G13" s="55" t="s">
        <v>40</v>
      </c>
      <c r="H13" s="55"/>
      <c r="I13" s="55"/>
      <c r="J13" s="58">
        <f>MIN(G5:G12)</f>
        <v>30000</v>
      </c>
    </row>
    <row r="14" spans="2:10" ht="17.25" thickBot="1" x14ac:dyDescent="0.35">
      <c r="B14" s="36" t="s">
        <v>39</v>
      </c>
      <c r="C14" s="37"/>
      <c r="D14" s="37"/>
      <c r="E14" s="38" t="str">
        <f>COUNTIF(예매수량, "&gt;="&amp;AVERAGE(예매수량))&amp;"개"</f>
        <v>3개</v>
      </c>
      <c r="F14" s="39"/>
      <c r="G14" s="40" t="s">
        <v>1</v>
      </c>
      <c r="H14" s="38" t="s">
        <v>19</v>
      </c>
      <c r="I14" s="40" t="s">
        <v>8</v>
      </c>
      <c r="J14" s="41">
        <f>VLOOKUP(H14, C5:J12, 6, FALSE)</f>
        <v>667</v>
      </c>
    </row>
    <row r="17" ht="35.25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{EE87E461-BC57-4368-96CA-FD14A4D0FC16}</x14:id>
        </ext>
      </extLst>
    </cfRule>
  </conditionalFormatting>
  <dataValidations count="1">
    <dataValidation type="list" allowBlank="1" showInputMessage="1" showErrorMessage="1" sqref="H14" xr:uid="{6AA349A6-AC2D-481E-8AE3-9263045302A7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87E461-BC57-4368-96CA-FD14A4D0FC16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EBFD2-3904-4117-B509-68B04C42E91A}">
  <dimension ref="B2:H22"/>
  <sheetViews>
    <sheetView topLeftCell="A7" workbookViewId="0">
      <selection activeCell="I18" sqref="I18"/>
    </sheetView>
  </sheetViews>
  <sheetFormatPr defaultRowHeight="16.5" x14ac:dyDescent="0.3"/>
  <cols>
    <col min="1" max="1" width="1.625" customWidth="1"/>
    <col min="2" max="2" width="10.5" customWidth="1"/>
    <col min="3" max="3" width="18.625" bestFit="1" customWidth="1"/>
    <col min="4" max="4" width="15" customWidth="1"/>
    <col min="5" max="5" width="11.625" customWidth="1"/>
    <col min="6" max="6" width="13.125" customWidth="1"/>
    <col min="7" max="7" width="10.25" customWidth="1"/>
    <col min="8" max="8" width="10.375" customWidth="1"/>
  </cols>
  <sheetData>
    <row r="2" spans="2:8" ht="27" x14ac:dyDescent="0.3">
      <c r="B2" s="7" t="s">
        <v>0</v>
      </c>
      <c r="C2" s="7" t="s">
        <v>1</v>
      </c>
      <c r="D2" s="7" t="s">
        <v>3</v>
      </c>
      <c r="E2" s="7" t="s">
        <v>4</v>
      </c>
      <c r="F2" s="7" t="s">
        <v>6</v>
      </c>
      <c r="G2" s="8" t="s">
        <v>7</v>
      </c>
      <c r="H2" s="7" t="s">
        <v>8</v>
      </c>
    </row>
    <row r="3" spans="2:8" x14ac:dyDescent="0.3">
      <c r="B3" s="4" t="s">
        <v>11</v>
      </c>
      <c r="C3" s="4" t="s">
        <v>19</v>
      </c>
      <c r="D3" s="4" t="s">
        <v>28</v>
      </c>
      <c r="E3" s="4" t="s">
        <v>33</v>
      </c>
      <c r="F3" s="5">
        <v>44691</v>
      </c>
      <c r="G3" s="6">
        <v>30000</v>
      </c>
      <c r="H3" s="9">
        <v>667</v>
      </c>
    </row>
    <row r="4" spans="2:8" x14ac:dyDescent="0.3">
      <c r="B4" s="4" t="s">
        <v>12</v>
      </c>
      <c r="C4" s="4" t="s">
        <v>20</v>
      </c>
      <c r="D4" s="4" t="s">
        <v>30</v>
      </c>
      <c r="E4" s="4" t="s">
        <v>34</v>
      </c>
      <c r="F4" s="5">
        <v>44686</v>
      </c>
      <c r="G4" s="6">
        <v>70000</v>
      </c>
      <c r="H4" s="9">
        <v>1954</v>
      </c>
    </row>
    <row r="5" spans="2:8" x14ac:dyDescent="0.3">
      <c r="B5" s="4" t="s">
        <v>13</v>
      </c>
      <c r="C5" s="4" t="s">
        <v>21</v>
      </c>
      <c r="D5" s="4" t="s">
        <v>28</v>
      </c>
      <c r="E5" s="4" t="s">
        <v>35</v>
      </c>
      <c r="F5" s="5">
        <v>44720</v>
      </c>
      <c r="G5" s="6">
        <v>60000</v>
      </c>
      <c r="H5" s="9">
        <v>705</v>
      </c>
    </row>
    <row r="6" spans="2:8" x14ac:dyDescent="0.3">
      <c r="B6" s="4" t="s">
        <v>14</v>
      </c>
      <c r="C6" s="4" t="s">
        <v>22</v>
      </c>
      <c r="D6" s="4" t="s">
        <v>32</v>
      </c>
      <c r="E6" s="4" t="s">
        <v>36</v>
      </c>
      <c r="F6" s="5">
        <v>44669</v>
      </c>
      <c r="G6" s="6">
        <v>80000</v>
      </c>
      <c r="H6" s="9">
        <v>2757</v>
      </c>
    </row>
    <row r="7" spans="2:8" x14ac:dyDescent="0.3">
      <c r="B7" s="4" t="s">
        <v>15</v>
      </c>
      <c r="C7" s="4" t="s">
        <v>23</v>
      </c>
      <c r="D7" s="4" t="s">
        <v>30</v>
      </c>
      <c r="E7" s="4" t="s">
        <v>37</v>
      </c>
      <c r="F7" s="5">
        <v>44677</v>
      </c>
      <c r="G7" s="6">
        <v>30000</v>
      </c>
      <c r="H7" s="9">
        <v>598</v>
      </c>
    </row>
    <row r="8" spans="2:8" x14ac:dyDescent="0.3">
      <c r="B8" s="4" t="s">
        <v>16</v>
      </c>
      <c r="C8" s="4" t="s">
        <v>24</v>
      </c>
      <c r="D8" s="4" t="s">
        <v>30</v>
      </c>
      <c r="E8" s="4" t="s">
        <v>34</v>
      </c>
      <c r="F8" s="5">
        <v>44687</v>
      </c>
      <c r="G8" s="6">
        <v>66000</v>
      </c>
      <c r="H8" s="9">
        <v>521</v>
      </c>
    </row>
    <row r="9" spans="2:8" x14ac:dyDescent="0.3">
      <c r="B9" s="4" t="s">
        <v>17</v>
      </c>
      <c r="C9" s="4" t="s">
        <v>25</v>
      </c>
      <c r="D9" s="4" t="s">
        <v>28</v>
      </c>
      <c r="E9" s="4" t="s">
        <v>35</v>
      </c>
      <c r="F9" s="5">
        <v>44681</v>
      </c>
      <c r="G9" s="6">
        <v>90000</v>
      </c>
      <c r="H9" s="9">
        <v>800</v>
      </c>
    </row>
    <row r="10" spans="2:8" x14ac:dyDescent="0.3">
      <c r="B10" s="4" t="s">
        <v>18</v>
      </c>
      <c r="C10" s="4" t="s">
        <v>26</v>
      </c>
      <c r="D10" s="4" t="s">
        <v>32</v>
      </c>
      <c r="E10" s="4" t="s">
        <v>36</v>
      </c>
      <c r="F10" s="5">
        <v>44739</v>
      </c>
      <c r="G10" s="6">
        <v>50000</v>
      </c>
      <c r="H10" s="9">
        <v>1719</v>
      </c>
    </row>
    <row r="13" spans="2:8" x14ac:dyDescent="0.3">
      <c r="B13" s="10" t="s">
        <v>0</v>
      </c>
      <c r="C13" s="10" t="s">
        <v>8</v>
      </c>
    </row>
    <row r="14" spans="2:8" x14ac:dyDescent="0.3">
      <c r="B14" s="10" t="s">
        <v>42</v>
      </c>
      <c r="C14" s="10"/>
    </row>
    <row r="15" spans="2:8" x14ac:dyDescent="0.3">
      <c r="C15" t="s">
        <v>41</v>
      </c>
    </row>
    <row r="18" spans="2:8" ht="27" x14ac:dyDescent="0.3">
      <c r="B18" s="16" t="s">
        <v>0</v>
      </c>
      <c r="C18" s="17" t="s">
        <v>1</v>
      </c>
      <c r="D18" s="17" t="s">
        <v>3</v>
      </c>
      <c r="E18" s="17" t="s">
        <v>4</v>
      </c>
      <c r="F18" s="17" t="s">
        <v>6</v>
      </c>
      <c r="G18" s="18" t="s">
        <v>7</v>
      </c>
      <c r="H18" s="19" t="s">
        <v>8</v>
      </c>
    </row>
    <row r="19" spans="2:8" x14ac:dyDescent="0.3">
      <c r="B19" s="14" t="s">
        <v>12</v>
      </c>
      <c r="C19" s="11" t="s">
        <v>20</v>
      </c>
      <c r="D19" s="11" t="s">
        <v>30</v>
      </c>
      <c r="E19" s="11" t="s">
        <v>34</v>
      </c>
      <c r="F19" s="12">
        <v>44686</v>
      </c>
      <c r="G19" s="13">
        <v>70000</v>
      </c>
      <c r="H19" s="15">
        <v>1954</v>
      </c>
    </row>
    <row r="20" spans="2:8" x14ac:dyDescent="0.3">
      <c r="B20" s="14" t="s">
        <v>14</v>
      </c>
      <c r="C20" s="11" t="s">
        <v>22</v>
      </c>
      <c r="D20" s="11" t="s">
        <v>32</v>
      </c>
      <c r="E20" s="11" t="s">
        <v>36</v>
      </c>
      <c r="F20" s="12">
        <v>44669</v>
      </c>
      <c r="G20" s="13">
        <v>80000</v>
      </c>
      <c r="H20" s="15">
        <v>2757</v>
      </c>
    </row>
    <row r="21" spans="2:8" x14ac:dyDescent="0.3">
      <c r="B21" s="14" t="s">
        <v>17</v>
      </c>
      <c r="C21" s="11" t="s">
        <v>25</v>
      </c>
      <c r="D21" s="11" t="s">
        <v>28</v>
      </c>
      <c r="E21" s="11" t="s">
        <v>35</v>
      </c>
      <c r="F21" s="12">
        <v>44681</v>
      </c>
      <c r="G21" s="13">
        <v>90000</v>
      </c>
      <c r="H21" s="15">
        <v>800</v>
      </c>
    </row>
    <row r="22" spans="2:8" x14ac:dyDescent="0.3">
      <c r="B22" s="20" t="s">
        <v>18</v>
      </c>
      <c r="C22" s="21" t="s">
        <v>26</v>
      </c>
      <c r="D22" s="21" t="s">
        <v>32</v>
      </c>
      <c r="E22" s="21" t="s">
        <v>36</v>
      </c>
      <c r="F22" s="22">
        <v>44739</v>
      </c>
      <c r="G22" s="23">
        <v>50000</v>
      </c>
      <c r="H22" s="24">
        <v>1719</v>
      </c>
    </row>
  </sheetData>
  <phoneticPr fontId="1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{5158205B-0F4E-4151-BD46-4452BF133C04}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58205B-0F4E-4151-BD46-4452BF133C0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83AB-B527-4835-B67A-F113CEF2AB8E}">
  <dimension ref="B2:H8"/>
  <sheetViews>
    <sheetView workbookViewId="0">
      <selection activeCell="D5" sqref="D5"/>
    </sheetView>
  </sheetViews>
  <sheetFormatPr defaultRowHeight="16.5" x14ac:dyDescent="0.3"/>
  <cols>
    <col min="1" max="1" width="1.625" customWidth="1"/>
    <col min="2" max="2" width="11.375" bestFit="1" customWidth="1"/>
    <col min="3" max="3" width="13.125" bestFit="1" customWidth="1"/>
    <col min="4" max="4" width="21.375" bestFit="1" customWidth="1"/>
    <col min="5" max="5" width="13.25" bestFit="1" customWidth="1"/>
    <col min="6" max="6" width="21.375" bestFit="1" customWidth="1"/>
    <col min="7" max="7" width="13.25" bestFit="1" customWidth="1"/>
    <col min="8" max="8" width="21.375" bestFit="1" customWidth="1"/>
    <col min="9" max="10" width="18" bestFit="1" customWidth="1"/>
  </cols>
  <sheetData>
    <row r="2" spans="2:8" x14ac:dyDescent="0.3">
      <c r="B2" s="2"/>
      <c r="C2" s="27" t="s">
        <v>2</v>
      </c>
      <c r="D2" s="2"/>
      <c r="E2" s="2"/>
      <c r="F2" s="2"/>
      <c r="G2" s="2"/>
      <c r="H2" s="2"/>
    </row>
    <row r="3" spans="2:8" x14ac:dyDescent="0.3">
      <c r="B3" s="2"/>
      <c r="C3" s="28" t="s">
        <v>27</v>
      </c>
      <c r="D3" s="3"/>
      <c r="E3" s="28" t="s">
        <v>31</v>
      </c>
      <c r="F3" s="3"/>
      <c r="G3" s="28" t="s">
        <v>29</v>
      </c>
      <c r="H3" s="3"/>
    </row>
    <row r="4" spans="2:8" x14ac:dyDescent="0.3">
      <c r="B4" s="27" t="s">
        <v>5</v>
      </c>
      <c r="C4" s="29" t="s">
        <v>47</v>
      </c>
      <c r="D4" s="29" t="s">
        <v>49</v>
      </c>
      <c r="E4" s="29" t="s">
        <v>47</v>
      </c>
      <c r="F4" s="29" t="s">
        <v>49</v>
      </c>
      <c r="G4" s="29" t="s">
        <v>47</v>
      </c>
      <c r="H4" s="29" t="s">
        <v>49</v>
      </c>
    </row>
    <row r="5" spans="2:8" x14ac:dyDescent="0.3">
      <c r="B5" s="25" t="s">
        <v>44</v>
      </c>
      <c r="C5" s="26">
        <v>1</v>
      </c>
      <c r="D5" s="1">
        <v>90000</v>
      </c>
      <c r="E5" s="26">
        <v>1</v>
      </c>
      <c r="F5" s="1">
        <v>80000</v>
      </c>
      <c r="G5" s="26">
        <v>1</v>
      </c>
      <c r="H5" s="1">
        <v>30000</v>
      </c>
    </row>
    <row r="6" spans="2:8" x14ac:dyDescent="0.3">
      <c r="B6" s="25" t="s">
        <v>45</v>
      </c>
      <c r="C6" s="26">
        <v>1</v>
      </c>
      <c r="D6" s="1">
        <v>30000</v>
      </c>
      <c r="E6" s="26" t="s">
        <v>48</v>
      </c>
      <c r="F6" s="1" t="s">
        <v>48</v>
      </c>
      <c r="G6" s="26">
        <v>2</v>
      </c>
      <c r="H6" s="1">
        <v>68000</v>
      </c>
    </row>
    <row r="7" spans="2:8" x14ac:dyDescent="0.3">
      <c r="B7" s="25" t="s">
        <v>46</v>
      </c>
      <c r="C7" s="26">
        <v>1</v>
      </c>
      <c r="D7" s="1">
        <v>60000</v>
      </c>
      <c r="E7" s="26">
        <v>1</v>
      </c>
      <c r="F7" s="1">
        <v>50000</v>
      </c>
      <c r="G7" s="26" t="s">
        <v>48</v>
      </c>
      <c r="H7" s="1" t="s">
        <v>48</v>
      </c>
    </row>
    <row r="8" spans="2:8" x14ac:dyDescent="0.3">
      <c r="B8" s="25" t="s">
        <v>43</v>
      </c>
      <c r="C8" s="26">
        <v>3</v>
      </c>
      <c r="D8" s="1">
        <v>60000</v>
      </c>
      <c r="E8" s="26">
        <v>2</v>
      </c>
      <c r="F8" s="1">
        <v>65000</v>
      </c>
      <c r="G8" s="26">
        <v>3</v>
      </c>
      <c r="H8" s="1">
        <v>55333.333333333336</v>
      </c>
    </row>
  </sheetData>
  <mergeCells count="3">
    <mergeCell ref="G3:H3"/>
    <mergeCell ref="C3:D3"/>
    <mergeCell ref="E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은솔 김</dc:creator>
  <cp:lastModifiedBy>은솔 김</cp:lastModifiedBy>
  <dcterms:created xsi:type="dcterms:W3CDTF">2025-12-15T13:02:33Z</dcterms:created>
  <dcterms:modified xsi:type="dcterms:W3CDTF">2025-12-15T14:09:54Z</dcterms:modified>
</cp:coreProperties>
</file>