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nonam\Desktop\"/>
    </mc:Choice>
  </mc:AlternateContent>
  <xr:revisionPtr revIDLastSave="0" documentId="8_{6F369600-636A-4DF8-9787-D63820BA6286}" xr6:coauthVersionLast="47" xr6:coauthVersionMax="47" xr10:uidLastSave="{00000000-0000-0000-0000-000000000000}"/>
  <bookViews>
    <workbookView xWindow="-120" yWindow="-120" windowWidth="29040" windowHeight="15840" activeTab="3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13" r:id="rId6"/>
    <sheet name="매크로작업" sheetId="9" r:id="rId7"/>
    <sheet name="차트작업" sheetId="14" r:id="rId8"/>
  </sheet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4" i="4"/>
  <c r="D5" i="4"/>
  <c r="D6" i="4"/>
  <c r="D7" i="4"/>
  <c r="D8" i="4"/>
  <c r="D9" i="4"/>
  <c r="D10" i="4"/>
  <c r="J15" i="4"/>
  <c r="J16" i="4"/>
  <c r="J17" i="4"/>
  <c r="J18" i="4"/>
  <c r="J19" i="4"/>
  <c r="J20" i="4"/>
  <c r="J21" i="4"/>
  <c r="J22" i="4"/>
  <c r="J23" i="4"/>
  <c r="J14" i="4"/>
  <c r="D23" i="4"/>
  <c r="J10" i="4"/>
  <c r="F5" i="9"/>
  <c r="F6" i="9"/>
  <c r="F7" i="9"/>
  <c r="F8" i="9"/>
  <c r="F9" i="9"/>
  <c r="F10" i="9"/>
  <c r="F11" i="9"/>
  <c r="F4" i="9"/>
  <c r="F8" i="14"/>
  <c r="F7" i="14"/>
  <c r="F6" i="14"/>
  <c r="F5" i="14"/>
  <c r="F4" i="14"/>
  <c r="F15" i="5"/>
  <c r="F14" i="5"/>
  <c r="F13" i="5"/>
  <c r="F12" i="5"/>
  <c r="F11" i="5"/>
  <c r="F10" i="5"/>
  <c r="F9" i="5"/>
  <c r="F8" i="5"/>
  <c r="F7" i="5"/>
  <c r="F6" i="5"/>
  <c r="F5" i="5"/>
  <c r="F4" i="5"/>
  <c r="B11" i="9" l="1"/>
  <c r="D11" i="9" s="1"/>
  <c r="B10" i="9"/>
  <c r="D10" i="9" s="1"/>
  <c r="B9" i="9"/>
  <c r="D9" i="9" s="1"/>
  <c r="B8" i="9"/>
  <c r="D8" i="9" s="1"/>
  <c r="B7" i="9"/>
  <c r="D7" i="9" s="1"/>
  <c r="B6" i="9"/>
  <c r="D6" i="9" s="1"/>
  <c r="B5" i="9"/>
  <c r="D5" i="9" s="1"/>
  <c r="B4" i="9"/>
  <c r="D4" i="9" s="1"/>
</calcChain>
</file>

<file path=xl/sharedStrings.xml><?xml version="1.0" encoding="utf-8"?>
<sst xmlns="http://schemas.openxmlformats.org/spreadsheetml/2006/main" count="332" uniqueCount="235">
  <si>
    <t>상공여행사 상품 등록 현황</t>
    <phoneticPr fontId="1" type="noConversion"/>
  </si>
  <si>
    <t>지역</t>
    <phoneticPr fontId="1" type="noConversion"/>
  </si>
  <si>
    <t>상공이사센터 계약 현황</t>
    <phoneticPr fontId="1" type="noConversion"/>
  </si>
  <si>
    <t>계약자</t>
    <phoneticPr fontId="1" type="noConversion"/>
  </si>
  <si>
    <t>이사비용</t>
    <phoneticPr fontId="1" type="noConversion"/>
  </si>
  <si>
    <t>작업인원</t>
    <phoneticPr fontId="1" type="noConversion"/>
  </si>
  <si>
    <t>종류</t>
    <phoneticPr fontId="1" type="noConversion"/>
  </si>
  <si>
    <t>가정</t>
    <phoneticPr fontId="1" type="noConversion"/>
  </si>
  <si>
    <t>원룸</t>
    <phoneticPr fontId="1" type="noConversion"/>
  </si>
  <si>
    <t>회사</t>
    <phoneticPr fontId="1" type="noConversion"/>
  </si>
  <si>
    <t>서초</t>
    <phoneticPr fontId="1" type="noConversion"/>
  </si>
  <si>
    <t>마포</t>
    <phoneticPr fontId="1" type="noConversion"/>
  </si>
  <si>
    <t>용산</t>
    <phoneticPr fontId="1" type="noConversion"/>
  </si>
  <si>
    <t>관악</t>
    <phoneticPr fontId="1" type="noConversion"/>
  </si>
  <si>
    <t>강서</t>
    <phoneticPr fontId="1" type="noConversion"/>
  </si>
  <si>
    <t>송파</t>
    <phoneticPr fontId="1" type="noConversion"/>
  </si>
  <si>
    <t>도봉</t>
    <phoneticPr fontId="1" type="noConversion"/>
  </si>
  <si>
    <t>은평</t>
    <phoneticPr fontId="1" type="noConversion"/>
  </si>
  <si>
    <t>종로</t>
    <phoneticPr fontId="1" type="noConversion"/>
  </si>
  <si>
    <t>금천</t>
    <phoneticPr fontId="1" type="noConversion"/>
  </si>
  <si>
    <t>이사일자</t>
    <phoneticPr fontId="1" type="noConversion"/>
  </si>
  <si>
    <t>장혜선</t>
  </si>
  <si>
    <t>우은하</t>
  </si>
  <si>
    <t>곽지운</t>
  </si>
  <si>
    <t>서유환</t>
  </si>
  <si>
    <t>한슬기</t>
    <phoneticPr fontId="1" type="noConversion"/>
  </si>
  <si>
    <t>이용규</t>
    <phoneticPr fontId="1" type="noConversion"/>
  </si>
  <si>
    <t>황성훈</t>
    <phoneticPr fontId="1" type="noConversion"/>
  </si>
  <si>
    <t>고인숙</t>
    <phoneticPr fontId="1" type="noConversion"/>
  </si>
  <si>
    <t>조광희</t>
    <phoneticPr fontId="1" type="noConversion"/>
  </si>
  <si>
    <t>김영택</t>
    <phoneticPr fontId="1" type="noConversion"/>
  </si>
  <si>
    <t>3월 치킨 판매 현황</t>
    <phoneticPr fontId="1" type="noConversion"/>
  </si>
  <si>
    <t>예상수량</t>
    <phoneticPr fontId="1" type="noConversion"/>
  </si>
  <si>
    <t>판매수량</t>
    <phoneticPr fontId="1" type="noConversion"/>
  </si>
  <si>
    <t>달성률</t>
    <phoneticPr fontId="1" type="noConversion"/>
  </si>
  <si>
    <t>판매가</t>
    <phoneticPr fontId="1" type="noConversion"/>
  </si>
  <si>
    <t>총판매금액</t>
    <phoneticPr fontId="1" type="noConversion"/>
  </si>
  <si>
    <t>후라이드치킨</t>
    <phoneticPr fontId="1" type="noConversion"/>
  </si>
  <si>
    <t>양념치킨</t>
    <phoneticPr fontId="1" type="noConversion"/>
  </si>
  <si>
    <t>반반치킨</t>
    <phoneticPr fontId="1" type="noConversion"/>
  </si>
  <si>
    <t>간장치킨</t>
    <phoneticPr fontId="1" type="noConversion"/>
  </si>
  <si>
    <t>파닭치킨</t>
    <phoneticPr fontId="1" type="noConversion"/>
  </si>
  <si>
    <t>허니콤보치킨</t>
    <phoneticPr fontId="1" type="noConversion"/>
  </si>
  <si>
    <t>뿌리오치킨</t>
    <phoneticPr fontId="1" type="noConversion"/>
  </si>
  <si>
    <t>맵단짠치킨</t>
    <phoneticPr fontId="1" type="noConversion"/>
  </si>
  <si>
    <t>메뉴</t>
    <phoneticPr fontId="1" type="noConversion"/>
  </si>
  <si>
    <t>전국체전 메달 결과</t>
    <phoneticPr fontId="1" type="noConversion"/>
  </si>
  <si>
    <t>시도</t>
    <phoneticPr fontId="1" type="noConversion"/>
  </si>
  <si>
    <t>금</t>
    <phoneticPr fontId="1" type="noConversion"/>
  </si>
  <si>
    <t>은</t>
    <phoneticPr fontId="1" type="noConversion"/>
  </si>
  <si>
    <t>동</t>
    <phoneticPr fontId="1" type="noConversion"/>
  </si>
  <si>
    <t>합계</t>
    <phoneticPr fontId="1" type="noConversion"/>
  </si>
  <si>
    <t>서울</t>
    <phoneticPr fontId="1" type="noConversion"/>
  </si>
  <si>
    <t>경기</t>
    <phoneticPr fontId="1" type="noConversion"/>
  </si>
  <si>
    <t>부산</t>
    <phoneticPr fontId="1" type="noConversion"/>
  </si>
  <si>
    <t>광주</t>
    <phoneticPr fontId="1" type="noConversion"/>
  </si>
  <si>
    <t>강원</t>
    <phoneticPr fontId="1" type="noConversion"/>
  </si>
  <si>
    <t>유제품 납품 현황</t>
    <phoneticPr fontId="1" type="noConversion"/>
  </si>
  <si>
    <t>납품업체</t>
    <phoneticPr fontId="1" type="noConversion"/>
  </si>
  <si>
    <t>제품명</t>
    <phoneticPr fontId="1" type="noConversion"/>
  </si>
  <si>
    <t>납품수량</t>
    <phoneticPr fontId="1" type="noConversion"/>
  </si>
  <si>
    <t>납품총액</t>
    <phoneticPr fontId="1" type="noConversion"/>
  </si>
  <si>
    <t>납품일자</t>
    <phoneticPr fontId="1" type="noConversion"/>
  </si>
  <si>
    <t>납품단가</t>
    <phoneticPr fontId="1" type="noConversion"/>
  </si>
  <si>
    <t>유명식품</t>
    <phoneticPr fontId="1" type="noConversion"/>
  </si>
  <si>
    <t>하나식품</t>
    <phoneticPr fontId="1" type="noConversion"/>
  </si>
  <si>
    <t>현대식품</t>
    <phoneticPr fontId="1" type="noConversion"/>
  </si>
  <si>
    <t>다원식품</t>
    <phoneticPr fontId="1" type="noConversion"/>
  </si>
  <si>
    <t>하루건강우유</t>
    <phoneticPr fontId="1" type="noConversion"/>
  </si>
  <si>
    <t>고소한버터</t>
    <phoneticPr fontId="1" type="noConversion"/>
  </si>
  <si>
    <t>고단백치즈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</si>
  <si>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</si>
  <si>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</si>
  <si>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</si>
  <si>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</si>
  <si>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테니스</t>
    <phoneticPr fontId="1" type="noConversion"/>
  </si>
  <si>
    <t>성명</t>
    <phoneticPr fontId="1" type="noConversion"/>
  </si>
  <si>
    <t>나이</t>
    <phoneticPr fontId="1" type="noConversion"/>
  </si>
  <si>
    <t>가입년도</t>
    <phoneticPr fontId="1" type="noConversion"/>
  </si>
  <si>
    <t>성별</t>
    <phoneticPr fontId="1" type="noConversion"/>
  </si>
  <si>
    <t>정회원</t>
    <phoneticPr fontId="1" type="noConversion"/>
  </si>
  <si>
    <t>준회원</t>
    <phoneticPr fontId="1" type="noConversion"/>
  </si>
  <si>
    <t>구분</t>
    <phoneticPr fontId="1" type="noConversion"/>
  </si>
  <si>
    <t>임영아</t>
  </si>
  <si>
    <t>강두환</t>
  </si>
  <si>
    <t>권종헌</t>
  </si>
  <si>
    <t>홍재일</t>
  </si>
  <si>
    <t>최소율</t>
  </si>
  <si>
    <t>송채호</t>
  </si>
  <si>
    <t>강다은</t>
    <phoneticPr fontId="1" type="noConversion"/>
  </si>
  <si>
    <t>양준석</t>
    <phoneticPr fontId="1" type="noConversion"/>
  </si>
  <si>
    <t>임정민</t>
    <phoneticPr fontId="1" type="noConversion"/>
  </si>
  <si>
    <t>안수혜</t>
    <phoneticPr fontId="1" type="noConversion"/>
  </si>
  <si>
    <t>김한순</t>
    <phoneticPr fontId="1" type="noConversion"/>
  </si>
  <si>
    <t>최성완</t>
    <phoneticPr fontId="1" type="noConversion"/>
  </si>
  <si>
    <t>김경아</t>
    <phoneticPr fontId="1" type="noConversion"/>
  </si>
  <si>
    <t>여</t>
    <phoneticPr fontId="1" type="noConversion"/>
  </si>
  <si>
    <t>유해리</t>
    <phoneticPr fontId="1" type="noConversion"/>
  </si>
  <si>
    <t>남</t>
    <phoneticPr fontId="1" type="noConversion"/>
  </si>
  <si>
    <t>상공스포츠 회원 명단</t>
    <phoneticPr fontId="1" type="noConversion"/>
  </si>
  <si>
    <t>[표1]</t>
  </si>
  <si>
    <t>장비 대여 현황</t>
    <phoneticPr fontId="1" type="noConversion"/>
  </si>
  <si>
    <t>장비코드</t>
    <phoneticPr fontId="1" type="noConversion"/>
  </si>
  <si>
    <t>대여일자</t>
    <phoneticPr fontId="1" type="noConversion"/>
  </si>
  <si>
    <t>수량</t>
    <phoneticPr fontId="1" type="noConversion"/>
  </si>
  <si>
    <t>반납예정일자</t>
    <phoneticPr fontId="1" type="noConversion"/>
  </si>
  <si>
    <t>GJW183</t>
    <phoneticPr fontId="1" type="noConversion"/>
  </si>
  <si>
    <t>HER962</t>
    <phoneticPr fontId="1" type="noConversion"/>
  </si>
  <si>
    <t>KMD238</t>
    <phoneticPr fontId="1" type="noConversion"/>
  </si>
  <si>
    <t>PSL725</t>
    <phoneticPr fontId="1" type="noConversion"/>
  </si>
  <si>
    <t>BWC651</t>
    <phoneticPr fontId="1" type="noConversion"/>
  </si>
  <si>
    <t>MBA401</t>
    <phoneticPr fontId="1" type="noConversion"/>
  </si>
  <si>
    <t>KIH390</t>
    <phoneticPr fontId="1" type="noConversion"/>
  </si>
  <si>
    <t>SET077</t>
    <phoneticPr fontId="1" type="noConversion"/>
  </si>
  <si>
    <t>[표2]</t>
    <phoneticPr fontId="1" type="noConversion"/>
  </si>
  <si>
    <t>포지션</t>
    <phoneticPr fontId="1" type="noConversion"/>
  </si>
  <si>
    <t>평점</t>
    <phoneticPr fontId="1" type="noConversion"/>
  </si>
  <si>
    <t>선수명</t>
    <phoneticPr fontId="1" type="noConversion"/>
  </si>
  <si>
    <t>수비수</t>
    <phoneticPr fontId="1" type="noConversion"/>
  </si>
  <si>
    <t>공격수</t>
    <phoneticPr fontId="1" type="noConversion"/>
  </si>
  <si>
    <t>손승민</t>
    <phoneticPr fontId="1" type="noConversion"/>
  </si>
  <si>
    <t>이정환</t>
    <phoneticPr fontId="1" type="noConversion"/>
  </si>
  <si>
    <t>김지성</t>
    <phoneticPr fontId="1" type="noConversion"/>
  </si>
  <si>
    <t>윤보경</t>
    <phoneticPr fontId="1" type="noConversion"/>
  </si>
  <si>
    <t>이태용</t>
    <phoneticPr fontId="1" type="noConversion"/>
  </si>
  <si>
    <t>김민우</t>
    <phoneticPr fontId="1" type="noConversion"/>
  </si>
  <si>
    <t>강명보</t>
    <phoneticPr fontId="1" type="noConversion"/>
  </si>
  <si>
    <t>황재준</t>
    <phoneticPr fontId="1" type="noConversion"/>
  </si>
  <si>
    <t>포항</t>
    <phoneticPr fontId="1" type="noConversion"/>
  </si>
  <si>
    <t>대전</t>
    <phoneticPr fontId="1" type="noConversion"/>
  </si>
  <si>
    <t>클럽</t>
    <phoneticPr fontId="1" type="noConversion"/>
  </si>
  <si>
    <t>선수별 평점</t>
    <phoneticPr fontId="1" type="noConversion"/>
  </si>
  <si>
    <t>대전수비수 평점 평균</t>
    <phoneticPr fontId="1" type="noConversion"/>
  </si>
  <si>
    <t>[표3]</t>
    <phoneticPr fontId="1" type="noConversion"/>
  </si>
  <si>
    <t>[표5]</t>
    <phoneticPr fontId="1" type="noConversion"/>
  </si>
  <si>
    <t>진성전자</t>
    <phoneticPr fontId="1" type="noConversion"/>
  </si>
  <si>
    <t>우리전자</t>
    <phoneticPr fontId="1" type="noConversion"/>
  </si>
  <si>
    <t>상공전자</t>
    <phoneticPr fontId="1" type="noConversion"/>
  </si>
  <si>
    <t>하나전자</t>
    <phoneticPr fontId="1" type="noConversion"/>
  </si>
  <si>
    <t>납품량</t>
    <phoneticPr fontId="1" type="noConversion"/>
  </si>
  <si>
    <t>거래처명</t>
    <phoneticPr fontId="1" type="noConversion"/>
  </si>
  <si>
    <t>7월23일</t>
    <phoneticPr fontId="1" type="noConversion"/>
  </si>
  <si>
    <t>7월30일</t>
    <phoneticPr fontId="1" type="noConversion"/>
  </si>
  <si>
    <t>8월3일</t>
    <phoneticPr fontId="1" type="noConversion"/>
  </si>
  <si>
    <t>8월10일</t>
    <phoneticPr fontId="1" type="noConversion"/>
  </si>
  <si>
    <t>제품 납품 현황</t>
    <phoneticPr fontId="1" type="noConversion"/>
  </si>
  <si>
    <t>최대-최소 납품총액 차이</t>
    <phoneticPr fontId="1" type="noConversion"/>
  </si>
  <si>
    <t>[표4]</t>
    <phoneticPr fontId="1" type="noConversion"/>
  </si>
  <si>
    <t>이름</t>
    <phoneticPr fontId="1" type="noConversion"/>
  </si>
  <si>
    <t>문화예술</t>
    <phoneticPr fontId="1" type="noConversion"/>
  </si>
  <si>
    <t>과학기술</t>
    <phoneticPr fontId="1" type="noConversion"/>
  </si>
  <si>
    <t>역사철학</t>
    <phoneticPr fontId="1" type="noConversion"/>
  </si>
  <si>
    <t>배재현</t>
  </si>
  <si>
    <t>권도현</t>
  </si>
  <si>
    <t>박영재</t>
  </si>
  <si>
    <t>김두완</t>
    <phoneticPr fontId="1" type="noConversion"/>
  </si>
  <si>
    <t>이지환</t>
    <phoneticPr fontId="1" type="noConversion"/>
  </si>
  <si>
    <t>전서혜</t>
    <phoneticPr fontId="1" type="noConversion"/>
  </si>
  <si>
    <t>유가온</t>
    <phoneticPr fontId="1" type="noConversion"/>
  </si>
  <si>
    <t>권애린</t>
    <phoneticPr fontId="1" type="noConversion"/>
  </si>
  <si>
    <t>조종연</t>
    <phoneticPr fontId="1" type="noConversion"/>
  </si>
  <si>
    <t>1학기 성적표</t>
    <phoneticPr fontId="1" type="noConversion"/>
  </si>
  <si>
    <t>수험번호</t>
    <phoneticPr fontId="1" type="noConversion"/>
  </si>
  <si>
    <t>번호</t>
    <phoneticPr fontId="1" type="noConversion"/>
  </si>
  <si>
    <t>&lt;종목번호표&gt;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</si>
  <si>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</si>
  <si>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</si>
  <si>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</si>
  <si>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기말고사 성적</t>
    <phoneticPr fontId="1" type="noConversion"/>
  </si>
  <si>
    <t>시험장</t>
    <phoneticPr fontId="1" type="noConversion"/>
  </si>
  <si>
    <t>1실</t>
    <phoneticPr fontId="1" type="noConversion"/>
  </si>
  <si>
    <t>2실</t>
    <phoneticPr fontId="1" type="noConversion"/>
  </si>
  <si>
    <t>3실</t>
    <phoneticPr fontId="1" type="noConversion"/>
  </si>
  <si>
    <t>날짜-종목</t>
    <phoneticPr fontId="1" type="noConversion"/>
  </si>
  <si>
    <t>김진아</t>
  </si>
  <si>
    <t>장세현</t>
  </si>
  <si>
    <t>백현준</t>
  </si>
  <si>
    <t>문진영</t>
  </si>
  <si>
    <t>전태원</t>
  </si>
  <si>
    <t>윤은찬</t>
  </si>
  <si>
    <t>서재영</t>
    <phoneticPr fontId="1" type="noConversion"/>
  </si>
  <si>
    <t>송은주</t>
    <phoneticPr fontId="1" type="noConversion"/>
  </si>
  <si>
    <t>고강민</t>
    <phoneticPr fontId="1" type="noConversion"/>
  </si>
  <si>
    <t>우영희</t>
    <phoneticPr fontId="1" type="noConversion"/>
  </si>
  <si>
    <t>학점</t>
    <phoneticPr fontId="1" type="noConversion"/>
  </si>
  <si>
    <t>수험자 정보</t>
    <phoneticPr fontId="1" type="noConversion"/>
  </si>
  <si>
    <t>상품번호</t>
    <phoneticPr fontId="1" type="noConversion"/>
  </si>
  <si>
    <t>상품명</t>
    <phoneticPr fontId="1" type="noConversion"/>
  </si>
  <si>
    <t>일정</t>
    <phoneticPr fontId="1" type="noConversion"/>
  </si>
  <si>
    <t>최소출발인원</t>
    <phoneticPr fontId="1" type="noConversion"/>
  </si>
  <si>
    <t>예약인원</t>
    <phoneticPr fontId="1" type="noConversion"/>
  </si>
  <si>
    <t>예약률</t>
    <phoneticPr fontId="1" type="noConversion"/>
  </si>
  <si>
    <t>D240562</t>
    <phoneticPr fontId="1" type="noConversion"/>
  </si>
  <si>
    <t>A617487</t>
    <phoneticPr fontId="1" type="noConversion"/>
  </si>
  <si>
    <t>H416500</t>
    <phoneticPr fontId="1" type="noConversion"/>
  </si>
  <si>
    <t>M250143</t>
    <phoneticPr fontId="1" type="noConversion"/>
  </si>
  <si>
    <t>G649780</t>
    <phoneticPr fontId="1" type="noConversion"/>
  </si>
  <si>
    <t>E804521</t>
    <phoneticPr fontId="1" type="noConversion"/>
  </si>
  <si>
    <t>서유럽3국</t>
    <phoneticPr fontId="1" type="noConversion"/>
  </si>
  <si>
    <t>이탈리아일주</t>
    <phoneticPr fontId="1" type="noConversion"/>
  </si>
  <si>
    <t>북유럽4국</t>
    <phoneticPr fontId="1" type="noConversion"/>
  </si>
  <si>
    <t>스페인일주</t>
    <phoneticPr fontId="1" type="noConversion"/>
  </si>
  <si>
    <t>발칸5국</t>
    <phoneticPr fontId="1" type="noConversion"/>
  </si>
  <si>
    <t>동유럽3국</t>
    <phoneticPr fontId="1" type="noConversion"/>
  </si>
  <si>
    <t>8박 10일</t>
    <phoneticPr fontId="1" type="noConversion"/>
  </si>
  <si>
    <t>7박 9일</t>
    <phoneticPr fontId="1" type="noConversion"/>
  </si>
  <si>
    <t>11박 13일</t>
    <phoneticPr fontId="1" type="noConversion"/>
  </si>
  <si>
    <t>10박 12일</t>
    <phoneticPr fontId="1" type="noConversion"/>
  </si>
  <si>
    <t>14박 15일</t>
    <phoneticPr fontId="1" type="noConversion"/>
  </si>
  <si>
    <t>物量(ton)</t>
    <phoneticPr fontId="1" type="noConversion"/>
  </si>
  <si>
    <t>이름</t>
  </si>
  <si>
    <t>국어</t>
  </si>
  <si>
    <t>영어</t>
  </si>
  <si>
    <t>수학</t>
  </si>
  <si>
    <t>평균</t>
  </si>
  <si>
    <t>유정윤</t>
  </si>
  <si>
    <t>차소원</t>
  </si>
  <si>
    <t>오범규</t>
  </si>
  <si>
    <t>황지원</t>
  </si>
  <si>
    <t>백종성</t>
  </si>
  <si>
    <t>고인숙</t>
  </si>
  <si>
    <t>신대웅</t>
  </si>
  <si>
    <t>이종혁</t>
  </si>
  <si>
    <t>손효린</t>
  </si>
  <si>
    <t>김유홍</t>
  </si>
  <si>
    <t>납품업체</t>
  </si>
  <si>
    <t>(모두)</t>
  </si>
  <si>
    <t>행 레이블</t>
  </si>
  <si>
    <t>고단백치즈</t>
  </si>
  <si>
    <t>고소한버터</t>
  </si>
  <si>
    <t>하루건강우유</t>
  </si>
  <si>
    <t>총합계</t>
  </si>
  <si>
    <t>열 레이블</t>
  </si>
  <si>
    <t>합계 : 납품수량</t>
  </si>
  <si>
    <t>합계 : 납품총액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</si>
</sst>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@&quot;이사&quot;"/>
    <numFmt numFmtId="178" formatCode="#,##0_ "/>
    <numFmt numFmtId="182" formatCode="_-[$\-412]* #,##0.00_-;\-[$\-412]* #,##0.00_-;_-[$\-412]* &quot;-&quot;??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4">
      <alignment vertical="center"/>
    </xf>
    <xf numFmtId="0" fontId="2" fillId="0" borderId="1" xfId="4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2" xfId="6" applyFill="1" applyBorder="1" applyAlignment="1">
      <alignment horizontal="center" vertical="center"/>
    </xf>
    <xf numFmtId="0" fontId="3" fillId="4" borderId="3" xfId="6" applyFill="1" applyBorder="1" applyAlignment="1">
      <alignment horizontal="center" vertical="center"/>
    </xf>
    <xf numFmtId="0" fontId="3" fillId="4" borderId="4" xfId="6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7" fillId="5" borderId="5" xfId="8" applyBorder="1" applyAlignment="1">
      <alignment horizontal="center" vertical="center"/>
    </xf>
    <xf numFmtId="0" fontId="7" fillId="5" borderId="6" xfId="8" applyBorder="1" applyAlignment="1">
      <alignment horizontal="center" vertical="center"/>
    </xf>
    <xf numFmtId="0" fontId="7" fillId="5" borderId="7" xfId="8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178" fontId="0" fillId="0" borderId="0" xfId="0" applyNumberFormat="1">
      <alignment vertical="center"/>
    </xf>
    <xf numFmtId="182" fontId="0" fillId="0" borderId="1" xfId="0" applyNumberFormat="1" applyBorder="1">
      <alignment vertical="center"/>
    </xf>
  </cellXfs>
  <cellStyles count="9">
    <cellStyle name="강조색1" xfId="8" builtinId="29"/>
    <cellStyle name="백분율" xfId="3" builtinId="5"/>
    <cellStyle name="쉼표 [0]" xfId="1" builtinId="6"/>
    <cellStyle name="쉼표 [0] 2 2" xfId="2" xr:uid="{3D1AF00A-9958-4D6A-919E-C29A908C54EF}"/>
    <cellStyle name="쉼표 [0] 8" xfId="5" xr:uid="{45877171-B45D-4039-9768-623A5B5923E3}"/>
    <cellStyle name="표준" xfId="0" builtinId="0"/>
    <cellStyle name="표준 12" xfId="4" xr:uid="{A394056E-3FF2-4D0D-BD7A-72A30A094EB7}"/>
    <cellStyle name="표준 2 2" xfId="6" xr:uid="{1DD5A2F9-5487-46F6-95EC-B1CFE852DD2D}"/>
    <cellStyle name="표준 9" xfId="7" xr:uid="{A5748FDB-6022-4F8E-B173-D2C4E0FE391A}"/>
  </cellStyles>
  <dxfs count="1"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전국체전 메달 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4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3"/>
          <c:tx>
            <c:strRef>
              <c:f>차트작업!$F$3</c:f>
              <c:strCache>
                <c:ptCount val="1"/>
                <c:pt idx="0">
                  <c:v>합계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차트작업!$F$4:$F$8</c:f>
              <c:numCache>
                <c:formatCode>General</c:formatCode>
                <c:ptCount val="5"/>
                <c:pt idx="0">
                  <c:v>330</c:v>
                </c:pt>
                <c:pt idx="1">
                  <c:v>425</c:v>
                </c:pt>
                <c:pt idx="2">
                  <c:v>187</c:v>
                </c:pt>
                <c:pt idx="3">
                  <c:v>149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8-4091-9F91-B7AAD297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금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</c:dPt>
                <c:cat>
                  <c:strRef>
                    <c:extLst>
                      <c:ext uri="{02D57815-91ED-43cb-92C2-25804820EDAC}">
                        <c15:formulaRef>
                          <c15:sqref>차트작업!$B$4:$B$8</c15:sqref>
                        </c15:formulaRef>
                      </c:ext>
                    </c:extLst>
                    <c:strCache>
                      <c:ptCount val="5"/>
                      <c:pt idx="0">
                        <c:v>서울</c:v>
                      </c:pt>
                      <c:pt idx="1">
                        <c:v>경기</c:v>
                      </c:pt>
                      <c:pt idx="2">
                        <c:v>부산</c:v>
                      </c:pt>
                      <c:pt idx="3">
                        <c:v>광주</c:v>
                      </c:pt>
                      <c:pt idx="4">
                        <c:v>강원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차트작업!$C$4:$C$8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101</c:v>
                      </c:pt>
                      <c:pt idx="1">
                        <c:v>147</c:v>
                      </c:pt>
                      <c:pt idx="2">
                        <c:v>46</c:v>
                      </c:pt>
                      <c:pt idx="3">
                        <c:v>52</c:v>
                      </c:pt>
                      <c:pt idx="4">
                        <c:v>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078-4091-9F91-B7AAD297B6FB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은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차트작업!$B$4:$B$8</c15:sqref>
                        </c15:formulaRef>
                      </c:ext>
                    </c:extLst>
                    <c:strCache>
                      <c:ptCount val="5"/>
                      <c:pt idx="0">
                        <c:v>서울</c:v>
                      </c:pt>
                      <c:pt idx="1">
                        <c:v>경기</c:v>
                      </c:pt>
                      <c:pt idx="2">
                        <c:v>부산</c:v>
                      </c:pt>
                      <c:pt idx="3">
                        <c:v>광주</c:v>
                      </c:pt>
                      <c:pt idx="4">
                        <c:v>강원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차트작업!$D$4:$D$8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106</c:v>
                      </c:pt>
                      <c:pt idx="1">
                        <c:v>128</c:v>
                      </c:pt>
                      <c:pt idx="2">
                        <c:v>64</c:v>
                      </c:pt>
                      <c:pt idx="3">
                        <c:v>39</c:v>
                      </c:pt>
                      <c:pt idx="4">
                        <c:v>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078-4091-9F91-B7AAD297B6FB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차트작업!$E$3</c15:sqref>
                        </c15:formulaRef>
                      </c:ext>
                    </c:extLst>
                    <c:strCache>
                      <c:ptCount val="1"/>
                      <c:pt idx="0">
                        <c:v>동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차트작업!$B$4:$B$8</c15:sqref>
                        </c15:formulaRef>
                      </c:ext>
                    </c:extLst>
                    <c:strCache>
                      <c:ptCount val="5"/>
                      <c:pt idx="0">
                        <c:v>서울</c:v>
                      </c:pt>
                      <c:pt idx="1">
                        <c:v>경기</c:v>
                      </c:pt>
                      <c:pt idx="2">
                        <c:v>부산</c:v>
                      </c:pt>
                      <c:pt idx="3">
                        <c:v>광주</c:v>
                      </c:pt>
                      <c:pt idx="4">
                        <c:v>강원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차트작업!$E$4:$E$8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123</c:v>
                      </c:pt>
                      <c:pt idx="1">
                        <c:v>150</c:v>
                      </c:pt>
                      <c:pt idx="2">
                        <c:v>77</c:v>
                      </c:pt>
                      <c:pt idx="3">
                        <c:v>58</c:v>
                      </c:pt>
                      <c:pt idx="4">
                        <c:v>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078-4091-9F91-B7AAD297B6FB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12</xdr:row>
      <xdr:rowOff>0</xdr:rowOff>
    </xdr:from>
    <xdr:to>
      <xdr:col>2</xdr:col>
      <xdr:colOff>0</xdr:colOff>
      <xdr:row>14</xdr:row>
      <xdr:rowOff>0</xdr:rowOff>
    </xdr:to>
    <xdr:sp macro="[0]!통화" textlink="">
      <xdr:nvSpPr>
        <xdr:cNvPr id="2" name="사각형: 빗면 1">
          <a:extLst>
            <a:ext uri="{FF2B5EF4-FFF2-40B4-BE49-F238E27FC236}">
              <a16:creationId xmlns:a16="http://schemas.microsoft.com/office/drawing/2014/main" id="{33525006-C769-438A-B962-1BAB8A0A465A}"/>
            </a:ext>
          </a:extLst>
        </xdr:cNvPr>
        <xdr:cNvSpPr/>
      </xdr:nvSpPr>
      <xdr:spPr>
        <a:xfrm>
          <a:off x="942975" y="2562225"/>
          <a:ext cx="68580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8096ACF-F190-4FEF-942C-4EB770FFE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잔돈10원" refreshedDate="45632.54381354167" createdVersion="7" refreshedVersion="7" minRefreshableVersion="3" recordCount="12" xr:uid="{4F8AD528-48BD-4DEB-889A-B22E0EE58254}">
  <cacheSource type="worksheet">
    <worksheetSource ref="A3:F15" sheet="분석작업-1"/>
  </cacheSource>
  <cacheFields count="6">
    <cacheField name="납품업체" numFmtId="0">
      <sharedItems count="4">
        <s v="하나식품"/>
        <s v="다원식품"/>
        <s v="현대식품"/>
        <s v="유명식품"/>
      </sharedItems>
    </cacheField>
    <cacheField name="제품명" numFmtId="0">
      <sharedItems count="3">
        <s v="고단백치즈"/>
        <s v="하루건강우유"/>
        <s v="고소한버터"/>
      </sharedItems>
    </cacheField>
    <cacheField name="납품일자" numFmtId="14">
      <sharedItems containsSemiMixedTypes="0" containsNonDate="0" containsDate="1" containsString="0" minDate="2024-07-05T00:00:00" maxDate="2024-07-26T00:00:00" count="3">
        <d v="2024-07-05T00:00:00"/>
        <d v="2024-07-16T00:00:00"/>
        <d v="2024-07-25T00:00:00"/>
      </sharedItems>
    </cacheField>
    <cacheField name="납품단가" numFmtId="41">
      <sharedItems containsSemiMixedTypes="0" containsString="0" containsNumber="1" containsInteger="1" minValue="4800" maxValue="8500"/>
    </cacheField>
    <cacheField name="납품수량" numFmtId="41">
      <sharedItems containsSemiMixedTypes="0" containsString="0" containsNumber="1" containsInteger="1" minValue="1500" maxValue="2400"/>
    </cacheField>
    <cacheField name="납품총액" numFmtId="41">
      <sharedItems containsSemiMixedTypes="0" containsString="0" containsNumber="1" containsInteger="1" minValue="7680000" maxValue="17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8500"/>
    <n v="2000"/>
    <n v="17000000"/>
  </r>
  <r>
    <x v="1"/>
    <x v="0"/>
    <x v="0"/>
    <n v="7600"/>
    <n v="1800"/>
    <n v="13680000"/>
  </r>
  <r>
    <x v="2"/>
    <x v="1"/>
    <x v="0"/>
    <n v="4800"/>
    <n v="1600"/>
    <n v="7680000"/>
  </r>
  <r>
    <x v="3"/>
    <x v="2"/>
    <x v="0"/>
    <n v="8500"/>
    <n v="1500"/>
    <n v="12750000"/>
  </r>
  <r>
    <x v="3"/>
    <x v="1"/>
    <x v="1"/>
    <n v="4800"/>
    <n v="2400"/>
    <n v="11520000"/>
  </r>
  <r>
    <x v="0"/>
    <x v="1"/>
    <x v="1"/>
    <n v="4800"/>
    <n v="1900"/>
    <n v="9120000"/>
  </r>
  <r>
    <x v="2"/>
    <x v="0"/>
    <x v="1"/>
    <n v="8500"/>
    <n v="1800"/>
    <n v="15300000"/>
  </r>
  <r>
    <x v="1"/>
    <x v="2"/>
    <x v="1"/>
    <n v="7600"/>
    <n v="1600"/>
    <n v="12160000"/>
  </r>
  <r>
    <x v="2"/>
    <x v="2"/>
    <x v="2"/>
    <n v="7600"/>
    <n v="2200"/>
    <n v="16720000"/>
  </r>
  <r>
    <x v="1"/>
    <x v="1"/>
    <x v="2"/>
    <n v="4800"/>
    <n v="2000"/>
    <n v="9600000"/>
  </r>
  <r>
    <x v="0"/>
    <x v="2"/>
    <x v="2"/>
    <n v="7600"/>
    <n v="1900"/>
    <n v="14440000"/>
  </r>
  <r>
    <x v="3"/>
    <x v="0"/>
    <x v="2"/>
    <n v="8500"/>
    <n v="1600"/>
    <n v="136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578395-512B-4CB4-A006-E9966B4D504F}" name="피벗 테이블1" cacheId="4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20:G26" firstHeaderRow="1" firstDataRow="3" firstDataCol="1" rowPageCount="1" colPageCount="1"/>
  <pivotFields count="6">
    <pivotField axis="axisPage" showAll="0">
      <items count="5">
        <item x="1"/>
        <item x="3"/>
        <item x="0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Col" numFmtId="14" showAll="0">
      <items count="4">
        <item x="0"/>
        <item x="1"/>
        <item x="2"/>
        <item t="default"/>
      </items>
    </pivotField>
    <pivotField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1">
    <pageField fld="0" hier="-1"/>
  </pageFields>
  <dataFields count="2">
    <dataField name="합계 : 납품수량" fld="4" baseField="1" baseItem="0" numFmtId="178"/>
    <dataField name="합계 : 납품총액" fld="5" baseField="1" baseItem="0" numFmtId="178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F9"/>
  <sheetViews>
    <sheetView workbookViewId="0">
      <selection activeCell="F10" sqref="F10"/>
    </sheetView>
  </sheetViews>
  <sheetFormatPr defaultRowHeight="16.5" x14ac:dyDescent="0.3"/>
  <cols>
    <col min="1" max="1" width="8.875" bestFit="1" customWidth="1"/>
    <col min="2" max="2" width="12.375" bestFit="1" customWidth="1"/>
    <col min="3" max="3" width="9.5" bestFit="1" customWidth="1"/>
    <col min="4" max="4" width="12.375" bestFit="1" customWidth="1"/>
  </cols>
  <sheetData>
    <row r="1" spans="1:6" x14ac:dyDescent="0.3">
      <c r="A1" t="s">
        <v>0</v>
      </c>
    </row>
    <row r="3" spans="1:6" x14ac:dyDescent="0.3">
      <c r="A3" s="1" t="s">
        <v>186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3">
      <c r="A4" s="1" t="s">
        <v>192</v>
      </c>
      <c r="B4" s="1" t="s">
        <v>198</v>
      </c>
      <c r="C4" s="1" t="s">
        <v>204</v>
      </c>
      <c r="D4" s="1">
        <v>25</v>
      </c>
      <c r="E4" s="1">
        <v>29</v>
      </c>
      <c r="F4" s="2">
        <v>1.1599999999999999</v>
      </c>
    </row>
    <row r="5" spans="1:6" x14ac:dyDescent="0.3">
      <c r="A5" s="1" t="s">
        <v>193</v>
      </c>
      <c r="B5" s="1" t="s">
        <v>199</v>
      </c>
      <c r="C5" s="1" t="s">
        <v>205</v>
      </c>
      <c r="D5" s="1">
        <v>30</v>
      </c>
      <c r="E5" s="1">
        <v>24</v>
      </c>
      <c r="F5" s="2">
        <v>0.8</v>
      </c>
    </row>
    <row r="6" spans="1:6" x14ac:dyDescent="0.3">
      <c r="A6" s="1" t="s">
        <v>194</v>
      </c>
      <c r="B6" s="1" t="s">
        <v>200</v>
      </c>
      <c r="C6" s="1" t="s">
        <v>206</v>
      </c>
      <c r="D6" s="1">
        <v>20</v>
      </c>
      <c r="E6" s="1">
        <v>31</v>
      </c>
      <c r="F6" s="2">
        <v>1.55</v>
      </c>
    </row>
    <row r="7" spans="1:6" x14ac:dyDescent="0.3">
      <c r="A7" s="1" t="s">
        <v>195</v>
      </c>
      <c r="B7" s="1" t="s">
        <v>201</v>
      </c>
      <c r="C7" s="1" t="s">
        <v>207</v>
      </c>
      <c r="D7" s="1">
        <v>25</v>
      </c>
      <c r="E7" s="1">
        <v>19</v>
      </c>
      <c r="F7" s="2">
        <v>0.76</v>
      </c>
    </row>
    <row r="8" spans="1:6" x14ac:dyDescent="0.3">
      <c r="A8" s="1" t="s">
        <v>196</v>
      </c>
      <c r="B8" s="1" t="s">
        <v>202</v>
      </c>
      <c r="C8" s="1" t="s">
        <v>208</v>
      </c>
      <c r="D8" s="1">
        <v>30</v>
      </c>
      <c r="E8" s="1">
        <v>22</v>
      </c>
      <c r="F8" s="2">
        <v>0.73</v>
      </c>
    </row>
    <row r="9" spans="1:6" x14ac:dyDescent="0.3">
      <c r="A9" s="1" t="s">
        <v>197</v>
      </c>
      <c r="B9" s="1" t="s">
        <v>203</v>
      </c>
      <c r="C9" s="1" t="s">
        <v>204</v>
      </c>
      <c r="D9" s="1">
        <v>20</v>
      </c>
      <c r="E9" s="1">
        <v>25</v>
      </c>
      <c r="F9" s="2">
        <v>1.25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G13"/>
  <sheetViews>
    <sheetView workbookViewId="0">
      <selection activeCell="K19" sqref="K19"/>
    </sheetView>
  </sheetViews>
  <sheetFormatPr defaultRowHeight="16.5" x14ac:dyDescent="0.3"/>
  <cols>
    <col min="2" max="2" width="9.5" bestFit="1" customWidth="1"/>
    <col min="7" max="7" width="10.625" bestFit="1" customWidth="1"/>
  </cols>
  <sheetData>
    <row r="1" spans="1:7" ht="30" customHeight="1" x14ac:dyDescent="0.3">
      <c r="A1" s="29" t="s">
        <v>2</v>
      </c>
      <c r="B1" s="29"/>
      <c r="C1" s="29"/>
      <c r="D1" s="29"/>
      <c r="E1" s="29"/>
      <c r="F1" s="29"/>
      <c r="G1" s="29"/>
    </row>
    <row r="2" spans="1:7" ht="17.25" thickBot="1" x14ac:dyDescent="0.35"/>
    <row r="3" spans="1:7" x14ac:dyDescent="0.3">
      <c r="A3" s="32" t="s">
        <v>3</v>
      </c>
      <c r="B3" s="33" t="s">
        <v>20</v>
      </c>
      <c r="C3" s="33" t="s">
        <v>1</v>
      </c>
      <c r="D3" s="33" t="s">
        <v>6</v>
      </c>
      <c r="E3" s="33" t="s">
        <v>209</v>
      </c>
      <c r="F3" s="33" t="s">
        <v>5</v>
      </c>
      <c r="G3" s="34" t="s">
        <v>4</v>
      </c>
    </row>
    <row r="4" spans="1:7" x14ac:dyDescent="0.3">
      <c r="A4" s="35" t="s">
        <v>21</v>
      </c>
      <c r="B4" s="30">
        <v>45383</v>
      </c>
      <c r="C4" s="20" t="s">
        <v>10</v>
      </c>
      <c r="D4" s="31" t="s">
        <v>7</v>
      </c>
      <c r="E4" s="20">
        <v>7.5</v>
      </c>
      <c r="F4" s="20">
        <v>6</v>
      </c>
      <c r="G4" s="36">
        <v>2200000</v>
      </c>
    </row>
    <row r="5" spans="1:7" x14ac:dyDescent="0.3">
      <c r="A5" s="35" t="s">
        <v>22</v>
      </c>
      <c r="B5" s="30">
        <v>45385</v>
      </c>
      <c r="C5" s="20" t="s">
        <v>11</v>
      </c>
      <c r="D5" s="31" t="s">
        <v>8</v>
      </c>
      <c r="E5" s="20">
        <v>3</v>
      </c>
      <c r="F5" s="20">
        <v>3</v>
      </c>
      <c r="G5" s="36">
        <v>800000</v>
      </c>
    </row>
    <row r="6" spans="1:7" x14ac:dyDescent="0.3">
      <c r="A6" s="35" t="s">
        <v>25</v>
      </c>
      <c r="B6" s="30">
        <v>45386</v>
      </c>
      <c r="C6" s="20" t="s">
        <v>12</v>
      </c>
      <c r="D6" s="31" t="s">
        <v>7</v>
      </c>
      <c r="E6" s="20">
        <v>5</v>
      </c>
      <c r="F6" s="20">
        <v>5</v>
      </c>
      <c r="G6" s="36">
        <v>2000000</v>
      </c>
    </row>
    <row r="7" spans="1:7" x14ac:dyDescent="0.3">
      <c r="A7" s="35" t="s">
        <v>26</v>
      </c>
      <c r="B7" s="30">
        <v>45388</v>
      </c>
      <c r="C7" s="20" t="s">
        <v>13</v>
      </c>
      <c r="D7" s="31" t="s">
        <v>9</v>
      </c>
      <c r="E7" s="20">
        <v>12</v>
      </c>
      <c r="F7" s="20">
        <v>9</v>
      </c>
      <c r="G7" s="36">
        <v>3600000</v>
      </c>
    </row>
    <row r="8" spans="1:7" x14ac:dyDescent="0.3">
      <c r="A8" s="35" t="s">
        <v>23</v>
      </c>
      <c r="B8" s="30">
        <v>45388</v>
      </c>
      <c r="C8" s="20" t="s">
        <v>14</v>
      </c>
      <c r="D8" s="31" t="s">
        <v>7</v>
      </c>
      <c r="E8" s="20">
        <v>7.5</v>
      </c>
      <c r="F8" s="20">
        <v>6</v>
      </c>
      <c r="G8" s="36">
        <v>2200000</v>
      </c>
    </row>
    <row r="9" spans="1:7" x14ac:dyDescent="0.3">
      <c r="A9" s="35" t="s">
        <v>27</v>
      </c>
      <c r="B9" s="30">
        <v>45393</v>
      </c>
      <c r="C9" s="20" t="s">
        <v>15</v>
      </c>
      <c r="D9" s="31" t="s">
        <v>7</v>
      </c>
      <c r="E9" s="20">
        <v>8</v>
      </c>
      <c r="F9" s="20">
        <v>6</v>
      </c>
      <c r="G9" s="36">
        <v>2400000</v>
      </c>
    </row>
    <row r="10" spans="1:7" x14ac:dyDescent="0.3">
      <c r="A10" s="35" t="s">
        <v>24</v>
      </c>
      <c r="B10" s="30">
        <v>45394</v>
      </c>
      <c r="C10" s="20" t="s">
        <v>16</v>
      </c>
      <c r="D10" s="31" t="s">
        <v>9</v>
      </c>
      <c r="E10" s="20">
        <v>15</v>
      </c>
      <c r="F10" s="20">
        <v>12</v>
      </c>
      <c r="G10" s="36">
        <v>4200000</v>
      </c>
    </row>
    <row r="11" spans="1:7" x14ac:dyDescent="0.3">
      <c r="A11" s="35" t="s">
        <v>28</v>
      </c>
      <c r="B11" s="30">
        <v>45394</v>
      </c>
      <c r="C11" s="20" t="s">
        <v>17</v>
      </c>
      <c r="D11" s="31" t="s">
        <v>8</v>
      </c>
      <c r="E11" s="20">
        <v>2.5</v>
      </c>
      <c r="F11" s="20">
        <v>3</v>
      </c>
      <c r="G11" s="36">
        <v>700000</v>
      </c>
    </row>
    <row r="12" spans="1:7" x14ac:dyDescent="0.3">
      <c r="A12" s="35" t="s">
        <v>29</v>
      </c>
      <c r="B12" s="30">
        <v>45398</v>
      </c>
      <c r="C12" s="20" t="s">
        <v>18</v>
      </c>
      <c r="D12" s="31" t="s">
        <v>7</v>
      </c>
      <c r="E12" s="20">
        <v>5</v>
      </c>
      <c r="F12" s="20">
        <v>5</v>
      </c>
      <c r="G12" s="36">
        <v>2000000</v>
      </c>
    </row>
    <row r="13" spans="1:7" ht="17.25" thickBot="1" x14ac:dyDescent="0.35">
      <c r="A13" s="37" t="s">
        <v>30</v>
      </c>
      <c r="B13" s="38">
        <v>45401</v>
      </c>
      <c r="C13" s="39" t="s">
        <v>19</v>
      </c>
      <c r="D13" s="40" t="s">
        <v>9</v>
      </c>
      <c r="E13" s="39">
        <v>10</v>
      </c>
      <c r="F13" s="39">
        <v>8</v>
      </c>
      <c r="G13" s="41">
        <v>3200000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E13"/>
  <sheetViews>
    <sheetView workbookViewId="0">
      <selection activeCell="A3" sqref="A3:A13"/>
    </sheetView>
  </sheetViews>
  <sheetFormatPr defaultRowHeight="16.5" x14ac:dyDescent="0.3"/>
  <sheetData>
    <row r="1" spans="1:5" x14ac:dyDescent="0.3">
      <c r="A1" t="s">
        <v>168</v>
      </c>
    </row>
    <row r="3" spans="1:5" x14ac:dyDescent="0.3">
      <c r="A3" t="s">
        <v>210</v>
      </c>
      <c r="B3" t="s">
        <v>211</v>
      </c>
      <c r="C3" t="s">
        <v>212</v>
      </c>
      <c r="D3" t="s">
        <v>213</v>
      </c>
      <c r="E3" t="s">
        <v>214</v>
      </c>
    </row>
    <row r="4" spans="1:5" x14ac:dyDescent="0.3">
      <c r="A4" t="s">
        <v>215</v>
      </c>
      <c r="B4">
        <v>86</v>
      </c>
      <c r="C4">
        <v>80</v>
      </c>
      <c r="D4">
        <v>85</v>
      </c>
      <c r="E4">
        <v>83.7</v>
      </c>
    </row>
    <row r="5" spans="1:5" x14ac:dyDescent="0.3">
      <c r="A5" t="s">
        <v>216</v>
      </c>
      <c r="B5">
        <v>92</v>
      </c>
      <c r="C5">
        <v>93</v>
      </c>
      <c r="D5">
        <v>96</v>
      </c>
      <c r="E5">
        <v>93.7</v>
      </c>
    </row>
    <row r="6" spans="1:5" x14ac:dyDescent="0.3">
      <c r="A6" t="s">
        <v>217</v>
      </c>
      <c r="B6">
        <v>81</v>
      </c>
      <c r="C6">
        <v>82</v>
      </c>
      <c r="D6">
        <v>80</v>
      </c>
      <c r="E6">
        <v>81</v>
      </c>
    </row>
    <row r="7" spans="1:5" x14ac:dyDescent="0.3">
      <c r="A7" t="s">
        <v>218</v>
      </c>
      <c r="B7">
        <v>70</v>
      </c>
      <c r="C7">
        <v>73</v>
      </c>
      <c r="D7">
        <v>73</v>
      </c>
      <c r="E7">
        <v>72</v>
      </c>
    </row>
    <row r="8" spans="1:5" x14ac:dyDescent="0.3">
      <c r="A8" t="s">
        <v>219</v>
      </c>
      <c r="B8">
        <v>91</v>
      </c>
      <c r="C8">
        <v>83</v>
      </c>
      <c r="D8">
        <v>88</v>
      </c>
      <c r="E8">
        <v>87.3</v>
      </c>
    </row>
    <row r="9" spans="1:5" x14ac:dyDescent="0.3">
      <c r="A9" t="s">
        <v>220</v>
      </c>
      <c r="B9">
        <v>77</v>
      </c>
      <c r="C9">
        <v>76</v>
      </c>
      <c r="D9">
        <v>80</v>
      </c>
      <c r="E9">
        <v>77.7</v>
      </c>
    </row>
    <row r="10" spans="1:5" x14ac:dyDescent="0.3">
      <c r="A10" t="s">
        <v>221</v>
      </c>
      <c r="B10">
        <v>86</v>
      </c>
      <c r="C10">
        <v>90</v>
      </c>
      <c r="D10">
        <v>91</v>
      </c>
      <c r="E10">
        <v>89</v>
      </c>
    </row>
    <row r="11" spans="1:5" x14ac:dyDescent="0.3">
      <c r="A11" t="s">
        <v>222</v>
      </c>
      <c r="B11">
        <v>55</v>
      </c>
      <c r="C11">
        <v>51</v>
      </c>
      <c r="D11">
        <v>56</v>
      </c>
      <c r="E11">
        <v>54</v>
      </c>
    </row>
    <row r="12" spans="1:5" x14ac:dyDescent="0.3">
      <c r="A12" t="s">
        <v>223</v>
      </c>
      <c r="B12">
        <v>62</v>
      </c>
      <c r="C12">
        <v>65</v>
      </c>
      <c r="D12">
        <v>59</v>
      </c>
      <c r="E12">
        <v>62</v>
      </c>
    </row>
    <row r="13" spans="1:5" x14ac:dyDescent="0.3">
      <c r="A13" t="s">
        <v>224</v>
      </c>
      <c r="B13">
        <v>88</v>
      </c>
      <c r="C13">
        <v>91</v>
      </c>
      <c r="D13">
        <v>93</v>
      </c>
      <c r="E13">
        <v>90.7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K36"/>
  <sheetViews>
    <sheetView tabSelected="1" topLeftCell="A4" workbookViewId="0">
      <selection activeCell="D28" sqref="D28"/>
    </sheetView>
  </sheetViews>
  <sheetFormatPr defaultRowHeight="16.5" x14ac:dyDescent="0.3"/>
  <cols>
    <col min="2" max="2" width="10.75" bestFit="1" customWidth="1"/>
    <col min="4" max="4" width="12.625" bestFit="1" customWidth="1"/>
    <col min="10" max="11" width="9.625" customWidth="1"/>
  </cols>
  <sheetData>
    <row r="1" spans="1:11" x14ac:dyDescent="0.3">
      <c r="A1" s="11" t="s">
        <v>100</v>
      </c>
      <c r="B1" s="12" t="s">
        <v>101</v>
      </c>
      <c r="F1" s="11" t="s">
        <v>114</v>
      </c>
      <c r="G1" s="12" t="s">
        <v>131</v>
      </c>
    </row>
    <row r="2" spans="1:11" x14ac:dyDescent="0.3">
      <c r="A2" s="3" t="s">
        <v>102</v>
      </c>
      <c r="B2" s="3" t="s">
        <v>103</v>
      </c>
      <c r="C2" s="3" t="s">
        <v>104</v>
      </c>
      <c r="D2" s="13" t="s">
        <v>105</v>
      </c>
      <c r="F2" s="3" t="s">
        <v>130</v>
      </c>
      <c r="G2" s="3" t="s">
        <v>115</v>
      </c>
      <c r="H2" s="3" t="s">
        <v>117</v>
      </c>
      <c r="I2" s="3" t="s">
        <v>116</v>
      </c>
    </row>
    <row r="3" spans="1:11" x14ac:dyDescent="0.3">
      <c r="A3" s="3" t="s">
        <v>107</v>
      </c>
      <c r="B3" s="6">
        <v>45509</v>
      </c>
      <c r="C3" s="3">
        <v>5</v>
      </c>
      <c r="D3" s="6"/>
      <c r="F3" s="3" t="s">
        <v>128</v>
      </c>
      <c r="G3" s="3" t="s">
        <v>118</v>
      </c>
      <c r="H3" s="3" t="s">
        <v>123</v>
      </c>
      <c r="I3" s="3">
        <v>7.64</v>
      </c>
    </row>
    <row r="4" spans="1:11" x14ac:dyDescent="0.3">
      <c r="A4" s="3" t="s">
        <v>108</v>
      </c>
      <c r="B4" s="6">
        <v>45510</v>
      </c>
      <c r="C4" s="3">
        <v>3</v>
      </c>
      <c r="D4" s="6">
        <f>WEEKDAY(B4,2)</f>
        <v>2</v>
      </c>
      <c r="F4" s="3" t="s">
        <v>129</v>
      </c>
      <c r="G4" s="3" t="s">
        <v>119</v>
      </c>
      <c r="H4" s="3" t="s">
        <v>121</v>
      </c>
      <c r="I4" s="3">
        <v>8.91</v>
      </c>
    </row>
    <row r="5" spans="1:11" x14ac:dyDescent="0.3">
      <c r="A5" s="3" t="s">
        <v>106</v>
      </c>
      <c r="B5" s="6">
        <v>45512</v>
      </c>
      <c r="C5" s="3">
        <v>6</v>
      </c>
      <c r="D5" s="6">
        <f t="shared" ref="D4:D10" si="0">WEEKDAY(B5,2)</f>
        <v>4</v>
      </c>
      <c r="F5" s="3" t="s">
        <v>128</v>
      </c>
      <c r="G5" s="3" t="s">
        <v>119</v>
      </c>
      <c r="H5" s="3" t="s">
        <v>124</v>
      </c>
      <c r="I5" s="3">
        <v>8.1300000000000008</v>
      </c>
    </row>
    <row r="6" spans="1:11" x14ac:dyDescent="0.3">
      <c r="A6" s="3" t="s">
        <v>109</v>
      </c>
      <c r="B6" s="6">
        <v>45513</v>
      </c>
      <c r="C6" s="3">
        <v>4</v>
      </c>
      <c r="D6" s="6">
        <f t="shared" si="0"/>
        <v>5</v>
      </c>
      <c r="F6" s="3" t="s">
        <v>128</v>
      </c>
      <c r="G6" s="3" t="s">
        <v>118</v>
      </c>
      <c r="H6" s="3" t="s">
        <v>126</v>
      </c>
      <c r="I6" s="3">
        <v>6.46</v>
      </c>
    </row>
    <row r="7" spans="1:11" x14ac:dyDescent="0.3">
      <c r="A7" s="3" t="s">
        <v>110</v>
      </c>
      <c r="B7" s="6">
        <v>45517</v>
      </c>
      <c r="C7" s="3">
        <v>3</v>
      </c>
      <c r="D7" s="6">
        <f t="shared" si="0"/>
        <v>2</v>
      </c>
      <c r="F7" s="3" t="s">
        <v>129</v>
      </c>
      <c r="G7" s="3" t="s">
        <v>118</v>
      </c>
      <c r="H7" s="3" t="s">
        <v>127</v>
      </c>
      <c r="I7" s="3">
        <v>7.59</v>
      </c>
    </row>
    <row r="8" spans="1:11" x14ac:dyDescent="0.3">
      <c r="A8" s="3" t="s">
        <v>111</v>
      </c>
      <c r="B8" s="6">
        <v>45520</v>
      </c>
      <c r="C8" s="3">
        <v>4</v>
      </c>
      <c r="D8" s="6">
        <f t="shared" si="0"/>
        <v>5</v>
      </c>
      <c r="F8" s="3" t="s">
        <v>128</v>
      </c>
      <c r="G8" s="3" t="s">
        <v>119</v>
      </c>
      <c r="H8" s="3" t="s">
        <v>120</v>
      </c>
      <c r="I8" s="3">
        <v>8.2799999999999994</v>
      </c>
    </row>
    <row r="9" spans="1:11" x14ac:dyDescent="0.3">
      <c r="A9" s="3" t="s">
        <v>112</v>
      </c>
      <c r="B9" s="6">
        <v>45524</v>
      </c>
      <c r="C9" s="3">
        <v>6</v>
      </c>
      <c r="D9" s="6">
        <f t="shared" si="0"/>
        <v>2</v>
      </c>
      <c r="F9" s="3" t="s">
        <v>129</v>
      </c>
      <c r="G9" s="3" t="s">
        <v>118</v>
      </c>
      <c r="H9" s="3" t="s">
        <v>125</v>
      </c>
      <c r="I9" s="3">
        <v>6.73</v>
      </c>
      <c r="J9" s="22" t="s">
        <v>132</v>
      </c>
      <c r="K9" s="22"/>
    </row>
    <row r="10" spans="1:11" x14ac:dyDescent="0.3">
      <c r="A10" s="3" t="s">
        <v>113</v>
      </c>
      <c r="B10" s="6">
        <v>45526</v>
      </c>
      <c r="C10" s="3">
        <v>5</v>
      </c>
      <c r="D10" s="6">
        <f t="shared" si="0"/>
        <v>4</v>
      </c>
      <c r="F10" s="3" t="s">
        <v>129</v>
      </c>
      <c r="G10" s="3" t="s">
        <v>119</v>
      </c>
      <c r="H10" s="3" t="s">
        <v>122</v>
      </c>
      <c r="I10" s="3">
        <v>7.32</v>
      </c>
      <c r="J10" s="21">
        <f>ROUND(AVERAGEIFS(I3:I10,F3:F10,"대전",G3:G10,"수비수"),1)</f>
        <v>7.2</v>
      </c>
      <c r="K10" s="21"/>
    </row>
    <row r="12" spans="1:11" x14ac:dyDescent="0.3">
      <c r="A12" s="11" t="s">
        <v>133</v>
      </c>
      <c r="B12" s="12" t="s">
        <v>145</v>
      </c>
      <c r="F12" s="11" t="s">
        <v>147</v>
      </c>
      <c r="G12" s="12" t="s">
        <v>161</v>
      </c>
    </row>
    <row r="13" spans="1:11" x14ac:dyDescent="0.3">
      <c r="A13" s="18" t="s">
        <v>62</v>
      </c>
      <c r="B13" s="18" t="s">
        <v>140</v>
      </c>
      <c r="C13" s="18" t="s">
        <v>139</v>
      </c>
      <c r="D13" s="18" t="s">
        <v>61</v>
      </c>
      <c r="F13" s="14" t="s">
        <v>148</v>
      </c>
      <c r="G13" s="14" t="s">
        <v>150</v>
      </c>
      <c r="H13" s="14" t="s">
        <v>149</v>
      </c>
      <c r="I13" s="14" t="s">
        <v>151</v>
      </c>
      <c r="J13" s="13" t="s">
        <v>184</v>
      </c>
    </row>
    <row r="14" spans="1:11" x14ac:dyDescent="0.3">
      <c r="A14" s="17" t="s">
        <v>141</v>
      </c>
      <c r="B14" s="17" t="s">
        <v>138</v>
      </c>
      <c r="C14" s="16">
        <v>480</v>
      </c>
      <c r="D14" s="15">
        <v>2640000</v>
      </c>
      <c r="F14" s="3" t="s">
        <v>155</v>
      </c>
      <c r="G14" s="3">
        <v>3.2</v>
      </c>
      <c r="H14" s="3">
        <v>3.5</v>
      </c>
      <c r="I14" s="3">
        <v>3.1</v>
      </c>
      <c r="J14" s="3" t="str">
        <f>CHOOSE(INT(AVERAGE(G14:I14)),"D","C","B","A")</f>
        <v>B</v>
      </c>
    </row>
    <row r="15" spans="1:11" x14ac:dyDescent="0.3">
      <c r="A15" s="17" t="s">
        <v>141</v>
      </c>
      <c r="B15" s="17" t="s">
        <v>136</v>
      </c>
      <c r="C15" s="16">
        <v>650</v>
      </c>
      <c r="D15" s="15">
        <v>3575000</v>
      </c>
      <c r="F15" s="3" t="s">
        <v>154</v>
      </c>
      <c r="G15" s="3">
        <v>1.5</v>
      </c>
      <c r="H15" s="3">
        <v>2.1</v>
      </c>
      <c r="I15" s="3">
        <v>1.8</v>
      </c>
      <c r="J15" s="20" t="str">
        <f t="shared" ref="J15:J23" si="1">CHOOSE(INT(AVERAGE(G15:I15)),"D","C","B","A")</f>
        <v>D</v>
      </c>
    </row>
    <row r="16" spans="1:11" x14ac:dyDescent="0.3">
      <c r="A16" s="17" t="s">
        <v>141</v>
      </c>
      <c r="B16" s="17" t="s">
        <v>137</v>
      </c>
      <c r="C16" s="16">
        <v>450</v>
      </c>
      <c r="D16" s="15">
        <v>2475000</v>
      </c>
      <c r="F16" s="3" t="s">
        <v>156</v>
      </c>
      <c r="G16" s="3">
        <v>4.0999999999999996</v>
      </c>
      <c r="H16" s="3">
        <v>4.2</v>
      </c>
      <c r="I16" s="3">
        <v>4.0999999999999996</v>
      </c>
      <c r="J16" s="20" t="str">
        <f t="shared" si="1"/>
        <v>A</v>
      </c>
    </row>
    <row r="17" spans="1:10" x14ac:dyDescent="0.3">
      <c r="A17" s="17" t="s">
        <v>142</v>
      </c>
      <c r="B17" s="17" t="s">
        <v>138</v>
      </c>
      <c r="C17" s="16">
        <v>590</v>
      </c>
      <c r="D17" s="15">
        <v>3245000</v>
      </c>
      <c r="F17" s="3" t="s">
        <v>157</v>
      </c>
      <c r="G17" s="3">
        <v>2.5</v>
      </c>
      <c r="H17" s="3">
        <v>2.7</v>
      </c>
      <c r="I17" s="3">
        <v>2.8</v>
      </c>
      <c r="J17" s="20" t="str">
        <f t="shared" si="1"/>
        <v>C</v>
      </c>
    </row>
    <row r="18" spans="1:10" x14ac:dyDescent="0.3">
      <c r="A18" s="17" t="s">
        <v>142</v>
      </c>
      <c r="B18" s="17" t="s">
        <v>136</v>
      </c>
      <c r="C18" s="16">
        <v>550</v>
      </c>
      <c r="D18" s="15">
        <v>3025000</v>
      </c>
      <c r="F18" s="3" t="s">
        <v>158</v>
      </c>
      <c r="G18" s="3">
        <v>3.1</v>
      </c>
      <c r="H18" s="3">
        <v>2.9</v>
      </c>
      <c r="I18" s="3">
        <v>3.6</v>
      </c>
      <c r="J18" s="20" t="str">
        <f t="shared" si="1"/>
        <v>B</v>
      </c>
    </row>
    <row r="19" spans="1:10" x14ac:dyDescent="0.3">
      <c r="A19" s="17" t="s">
        <v>143</v>
      </c>
      <c r="B19" s="17" t="s">
        <v>135</v>
      </c>
      <c r="C19" s="16">
        <v>620</v>
      </c>
      <c r="D19" s="15">
        <v>3410000</v>
      </c>
      <c r="F19" s="3" t="s">
        <v>153</v>
      </c>
      <c r="G19" s="3">
        <v>2.8</v>
      </c>
      <c r="H19" s="3">
        <v>2.5</v>
      </c>
      <c r="I19" s="3">
        <v>2.7</v>
      </c>
      <c r="J19" s="20" t="str">
        <f t="shared" si="1"/>
        <v>C</v>
      </c>
    </row>
    <row r="20" spans="1:10" x14ac:dyDescent="0.3">
      <c r="A20" s="17" t="s">
        <v>143</v>
      </c>
      <c r="B20" s="17" t="s">
        <v>137</v>
      </c>
      <c r="C20" s="16">
        <v>500</v>
      </c>
      <c r="D20" s="15">
        <v>2750000</v>
      </c>
      <c r="F20" s="3" t="s">
        <v>152</v>
      </c>
      <c r="G20" s="3">
        <v>0.9</v>
      </c>
      <c r="H20" s="3">
        <v>1.4</v>
      </c>
      <c r="I20" s="3">
        <v>0.8</v>
      </c>
      <c r="J20" s="20" t="str">
        <f t="shared" si="1"/>
        <v>D</v>
      </c>
    </row>
    <row r="21" spans="1:10" x14ac:dyDescent="0.3">
      <c r="A21" s="17" t="s">
        <v>144</v>
      </c>
      <c r="B21" s="17" t="s">
        <v>136</v>
      </c>
      <c r="C21" s="16">
        <v>680</v>
      </c>
      <c r="D21" s="15">
        <v>3740000</v>
      </c>
      <c r="F21" s="3" t="s">
        <v>30</v>
      </c>
      <c r="G21" s="3">
        <v>3.1</v>
      </c>
      <c r="H21" s="3">
        <v>2.7</v>
      </c>
      <c r="I21" s="3">
        <v>2.4</v>
      </c>
      <c r="J21" s="20" t="str">
        <f t="shared" si="1"/>
        <v>C</v>
      </c>
    </row>
    <row r="22" spans="1:10" x14ac:dyDescent="0.3">
      <c r="A22" s="17" t="s">
        <v>144</v>
      </c>
      <c r="B22" s="17" t="s">
        <v>135</v>
      </c>
      <c r="C22" s="16">
        <v>470</v>
      </c>
      <c r="D22" s="15">
        <v>2585000</v>
      </c>
      <c r="F22" s="3" t="s">
        <v>159</v>
      </c>
      <c r="G22" s="3">
        <v>3.6</v>
      </c>
      <c r="H22" s="3">
        <v>3.9</v>
      </c>
      <c r="I22" s="3">
        <v>3.4</v>
      </c>
      <c r="J22" s="20" t="str">
        <f t="shared" si="1"/>
        <v>B</v>
      </c>
    </row>
    <row r="23" spans="1:10" x14ac:dyDescent="0.3">
      <c r="A23" s="23" t="s">
        <v>146</v>
      </c>
      <c r="B23" s="24"/>
      <c r="C23" s="25"/>
      <c r="D23" s="15">
        <f>LARGE(D14:D22,1) - SMALL(D14:D22,1)</f>
        <v>1265000</v>
      </c>
      <c r="F23" s="3" t="s">
        <v>160</v>
      </c>
      <c r="G23" s="3">
        <v>3.1</v>
      </c>
      <c r="H23" s="3">
        <v>3.2</v>
      </c>
      <c r="I23" s="3">
        <v>3.5</v>
      </c>
      <c r="J23" s="20" t="str">
        <f t="shared" si="1"/>
        <v>B</v>
      </c>
    </row>
    <row r="25" spans="1:10" x14ac:dyDescent="0.3">
      <c r="A25" s="11" t="s">
        <v>134</v>
      </c>
      <c r="B25" s="12" t="s">
        <v>185</v>
      </c>
      <c r="F25" s="26" t="s">
        <v>164</v>
      </c>
      <c r="G25" s="26"/>
    </row>
    <row r="26" spans="1:10" x14ac:dyDescent="0.3">
      <c r="A26" s="3" t="s">
        <v>148</v>
      </c>
      <c r="B26" s="3" t="s">
        <v>162</v>
      </c>
      <c r="C26" s="3" t="s">
        <v>169</v>
      </c>
      <c r="D26" s="13" t="s">
        <v>173</v>
      </c>
      <c r="F26" s="3" t="s">
        <v>163</v>
      </c>
      <c r="G26" s="3" t="s">
        <v>71</v>
      </c>
    </row>
    <row r="27" spans="1:10" x14ac:dyDescent="0.3">
      <c r="A27" s="19" t="s">
        <v>180</v>
      </c>
      <c r="B27" s="3">
        <v>100215368</v>
      </c>
      <c r="C27" s="3" t="s">
        <v>170</v>
      </c>
      <c r="D27" s="3" t="e">
        <f>LEFT(B27,4) &amp;"-"&amp; VLOOKUP(MID(B27,5,1), $F$27:$G$29, 2, 0)</f>
        <v>#N/A</v>
      </c>
      <c r="F27" s="3">
        <v>1</v>
      </c>
      <c r="G27" s="3" t="s">
        <v>165</v>
      </c>
    </row>
    <row r="28" spans="1:10" x14ac:dyDescent="0.3">
      <c r="A28" s="19" t="s">
        <v>179</v>
      </c>
      <c r="B28" s="3">
        <v>101433025</v>
      </c>
      <c r="C28" s="3" t="s">
        <v>171</v>
      </c>
      <c r="D28" s="20"/>
      <c r="F28" s="3">
        <v>2</v>
      </c>
      <c r="G28" s="3" t="s">
        <v>166</v>
      </c>
    </row>
    <row r="29" spans="1:10" x14ac:dyDescent="0.3">
      <c r="A29" s="19" t="s">
        <v>178</v>
      </c>
      <c r="B29" s="3">
        <v>101029041</v>
      </c>
      <c r="C29" s="3" t="s">
        <v>171</v>
      </c>
      <c r="D29" s="20"/>
      <c r="F29" s="3">
        <v>3</v>
      </c>
      <c r="G29" s="3" t="s">
        <v>167</v>
      </c>
    </row>
    <row r="30" spans="1:10" x14ac:dyDescent="0.3">
      <c r="A30" s="19" t="s">
        <v>181</v>
      </c>
      <c r="B30" s="3">
        <v>101624257</v>
      </c>
      <c r="C30" s="19" t="s">
        <v>170</v>
      </c>
      <c r="D30" s="20"/>
    </row>
    <row r="31" spans="1:10" x14ac:dyDescent="0.3">
      <c r="A31" s="19" t="s">
        <v>177</v>
      </c>
      <c r="B31" s="3">
        <v>100218961</v>
      </c>
      <c r="C31" s="3" t="s">
        <v>172</v>
      </c>
      <c r="D31" s="20"/>
    </row>
    <row r="32" spans="1:10" x14ac:dyDescent="0.3">
      <c r="A32" s="19" t="s">
        <v>176</v>
      </c>
      <c r="B32" s="3">
        <v>101435487</v>
      </c>
      <c r="C32" s="3" t="s">
        <v>172</v>
      </c>
      <c r="D32" s="20"/>
    </row>
    <row r="33" spans="1:4" x14ac:dyDescent="0.3">
      <c r="A33" s="19" t="s">
        <v>182</v>
      </c>
      <c r="B33" s="3">
        <v>101126698</v>
      </c>
      <c r="C33" s="19" t="s">
        <v>170</v>
      </c>
      <c r="D33" s="20"/>
    </row>
    <row r="34" spans="1:4" x14ac:dyDescent="0.3">
      <c r="A34" s="19" t="s">
        <v>175</v>
      </c>
      <c r="B34" s="3">
        <v>101125804</v>
      </c>
      <c r="C34" s="19" t="s">
        <v>172</v>
      </c>
      <c r="D34" s="20"/>
    </row>
    <row r="35" spans="1:4" x14ac:dyDescent="0.3">
      <c r="A35" s="19" t="s">
        <v>174</v>
      </c>
      <c r="B35" s="3">
        <v>101531523</v>
      </c>
      <c r="C35" s="3" t="s">
        <v>171</v>
      </c>
      <c r="D35" s="20"/>
    </row>
    <row r="36" spans="1:4" x14ac:dyDescent="0.3">
      <c r="A36" s="19" t="s">
        <v>183</v>
      </c>
      <c r="B36" s="3">
        <v>101636857</v>
      </c>
      <c r="C36" s="3" t="s">
        <v>172</v>
      </c>
      <c r="D36" s="20"/>
    </row>
  </sheetData>
  <mergeCells count="4">
    <mergeCell ref="J10:K10"/>
    <mergeCell ref="J9:K9"/>
    <mergeCell ref="A23:C23"/>
    <mergeCell ref="F25:G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G26"/>
  <sheetViews>
    <sheetView workbookViewId="0">
      <selection activeCell="E23" sqref="E23"/>
    </sheetView>
  </sheetViews>
  <sheetFormatPr defaultRowHeight="16.5" x14ac:dyDescent="0.3"/>
  <cols>
    <col min="1" max="1" width="13" bestFit="1" customWidth="1"/>
    <col min="2" max="7" width="15.25" bestFit="1" customWidth="1"/>
    <col min="8" max="9" width="20.125" bestFit="1" customWidth="1"/>
  </cols>
  <sheetData>
    <row r="1" spans="1:6" ht="20.25" x14ac:dyDescent="0.3">
      <c r="A1" s="27" t="s">
        <v>57</v>
      </c>
      <c r="B1" s="27"/>
      <c r="C1" s="27"/>
      <c r="D1" s="27"/>
      <c r="E1" s="27"/>
      <c r="F1" s="27"/>
    </row>
    <row r="3" spans="1:6" x14ac:dyDescent="0.3">
      <c r="A3" s="3" t="s">
        <v>58</v>
      </c>
      <c r="B3" s="3" t="s">
        <v>59</v>
      </c>
      <c r="C3" s="3" t="s">
        <v>62</v>
      </c>
      <c r="D3" s="3" t="s">
        <v>63</v>
      </c>
      <c r="E3" s="3" t="s">
        <v>60</v>
      </c>
      <c r="F3" s="3" t="s">
        <v>61</v>
      </c>
    </row>
    <row r="4" spans="1:6" x14ac:dyDescent="0.3">
      <c r="A4" s="3" t="s">
        <v>65</v>
      </c>
      <c r="B4" s="3" t="s">
        <v>70</v>
      </c>
      <c r="C4" s="6">
        <v>45478</v>
      </c>
      <c r="D4" s="5">
        <v>8500</v>
      </c>
      <c r="E4" s="5">
        <v>2000</v>
      </c>
      <c r="F4" s="5">
        <f t="shared" ref="F4:F15" si="0">D4*E4</f>
        <v>17000000</v>
      </c>
    </row>
    <row r="5" spans="1:6" x14ac:dyDescent="0.3">
      <c r="A5" s="3" t="s">
        <v>67</v>
      </c>
      <c r="B5" s="3" t="s">
        <v>70</v>
      </c>
      <c r="C5" s="6">
        <v>45478</v>
      </c>
      <c r="D5" s="5">
        <v>7600</v>
      </c>
      <c r="E5" s="5">
        <v>1800</v>
      </c>
      <c r="F5" s="5">
        <f t="shared" si="0"/>
        <v>13680000</v>
      </c>
    </row>
    <row r="6" spans="1:6" x14ac:dyDescent="0.3">
      <c r="A6" s="3" t="s">
        <v>66</v>
      </c>
      <c r="B6" s="3" t="s">
        <v>68</v>
      </c>
      <c r="C6" s="6">
        <v>45478</v>
      </c>
      <c r="D6" s="5">
        <v>4800</v>
      </c>
      <c r="E6" s="5">
        <v>1600</v>
      </c>
      <c r="F6" s="5">
        <f t="shared" si="0"/>
        <v>7680000</v>
      </c>
    </row>
    <row r="7" spans="1:6" x14ac:dyDescent="0.3">
      <c r="A7" s="3" t="s">
        <v>64</v>
      </c>
      <c r="B7" s="3" t="s">
        <v>69</v>
      </c>
      <c r="C7" s="6">
        <v>45478</v>
      </c>
      <c r="D7" s="5">
        <v>8500</v>
      </c>
      <c r="E7" s="5">
        <v>1500</v>
      </c>
      <c r="F7" s="5">
        <f t="shared" si="0"/>
        <v>12750000</v>
      </c>
    </row>
    <row r="8" spans="1:6" x14ac:dyDescent="0.3">
      <c r="A8" s="3" t="s">
        <v>64</v>
      </c>
      <c r="B8" s="3" t="s">
        <v>68</v>
      </c>
      <c r="C8" s="6">
        <v>45489</v>
      </c>
      <c r="D8" s="5">
        <v>4800</v>
      </c>
      <c r="E8" s="5">
        <v>2400</v>
      </c>
      <c r="F8" s="5">
        <f t="shared" si="0"/>
        <v>11520000</v>
      </c>
    </row>
    <row r="9" spans="1:6" x14ac:dyDescent="0.3">
      <c r="A9" s="3" t="s">
        <v>65</v>
      </c>
      <c r="B9" s="3" t="s">
        <v>68</v>
      </c>
      <c r="C9" s="6">
        <v>45489</v>
      </c>
      <c r="D9" s="5">
        <v>4800</v>
      </c>
      <c r="E9" s="5">
        <v>1900</v>
      </c>
      <c r="F9" s="5">
        <f t="shared" si="0"/>
        <v>9120000</v>
      </c>
    </row>
    <row r="10" spans="1:6" x14ac:dyDescent="0.3">
      <c r="A10" s="3" t="s">
        <v>66</v>
      </c>
      <c r="B10" s="3" t="s">
        <v>70</v>
      </c>
      <c r="C10" s="6">
        <v>45489</v>
      </c>
      <c r="D10" s="5">
        <v>8500</v>
      </c>
      <c r="E10" s="5">
        <v>1800</v>
      </c>
      <c r="F10" s="5">
        <f t="shared" si="0"/>
        <v>15300000</v>
      </c>
    </row>
    <row r="11" spans="1:6" x14ac:dyDescent="0.3">
      <c r="A11" s="3" t="s">
        <v>67</v>
      </c>
      <c r="B11" s="3" t="s">
        <v>69</v>
      </c>
      <c r="C11" s="6">
        <v>45489</v>
      </c>
      <c r="D11" s="5">
        <v>7600</v>
      </c>
      <c r="E11" s="5">
        <v>1600</v>
      </c>
      <c r="F11" s="5">
        <f t="shared" si="0"/>
        <v>12160000</v>
      </c>
    </row>
    <row r="12" spans="1:6" x14ac:dyDescent="0.3">
      <c r="A12" s="3" t="s">
        <v>66</v>
      </c>
      <c r="B12" s="3" t="s">
        <v>69</v>
      </c>
      <c r="C12" s="6">
        <v>45498</v>
      </c>
      <c r="D12" s="5">
        <v>7600</v>
      </c>
      <c r="E12" s="5">
        <v>2200</v>
      </c>
      <c r="F12" s="5">
        <f t="shared" si="0"/>
        <v>16720000</v>
      </c>
    </row>
    <row r="13" spans="1:6" x14ac:dyDescent="0.3">
      <c r="A13" s="3" t="s">
        <v>67</v>
      </c>
      <c r="B13" s="3" t="s">
        <v>68</v>
      </c>
      <c r="C13" s="6">
        <v>45498</v>
      </c>
      <c r="D13" s="5">
        <v>4800</v>
      </c>
      <c r="E13" s="5">
        <v>2000</v>
      </c>
      <c r="F13" s="5">
        <f t="shared" si="0"/>
        <v>9600000</v>
      </c>
    </row>
    <row r="14" spans="1:6" x14ac:dyDescent="0.3">
      <c r="A14" s="3" t="s">
        <v>65</v>
      </c>
      <c r="B14" s="3" t="s">
        <v>69</v>
      </c>
      <c r="C14" s="6">
        <v>45498</v>
      </c>
      <c r="D14" s="5">
        <v>7600</v>
      </c>
      <c r="E14" s="5">
        <v>1900</v>
      </c>
      <c r="F14" s="5">
        <f t="shared" si="0"/>
        <v>14440000</v>
      </c>
    </row>
    <row r="15" spans="1:6" x14ac:dyDescent="0.3">
      <c r="A15" s="3" t="s">
        <v>64</v>
      </c>
      <c r="B15" s="3" t="s">
        <v>70</v>
      </c>
      <c r="C15" s="6">
        <v>45498</v>
      </c>
      <c r="D15" s="5">
        <v>8500</v>
      </c>
      <c r="E15" s="5">
        <v>1600</v>
      </c>
      <c r="F15" s="5">
        <f t="shared" si="0"/>
        <v>13600000</v>
      </c>
    </row>
    <row r="18" spans="1:7" x14ac:dyDescent="0.3">
      <c r="A18" s="42" t="s">
        <v>225</v>
      </c>
      <c r="B18" t="s">
        <v>226</v>
      </c>
    </row>
    <row r="20" spans="1:7" x14ac:dyDescent="0.3">
      <c r="B20" s="42" t="s">
        <v>232</v>
      </c>
    </row>
    <row r="21" spans="1:7" x14ac:dyDescent="0.3">
      <c r="B21" s="44">
        <v>45478</v>
      </c>
      <c r="D21" s="44">
        <v>45489</v>
      </c>
      <c r="F21" s="44">
        <v>45498</v>
      </c>
    </row>
    <row r="22" spans="1:7" x14ac:dyDescent="0.3">
      <c r="A22" s="42" t="s">
        <v>227</v>
      </c>
      <c r="B22" t="s">
        <v>233</v>
      </c>
      <c r="C22" t="s">
        <v>234</v>
      </c>
      <c r="D22" t="s">
        <v>233</v>
      </c>
      <c r="E22" t="s">
        <v>234</v>
      </c>
      <c r="F22" t="s">
        <v>233</v>
      </c>
      <c r="G22" t="s">
        <v>234</v>
      </c>
    </row>
    <row r="23" spans="1:7" x14ac:dyDescent="0.3">
      <c r="A23" s="43" t="s">
        <v>228</v>
      </c>
      <c r="B23" s="45">
        <v>3800</v>
      </c>
      <c r="C23" s="45">
        <v>30680000</v>
      </c>
      <c r="D23" s="45">
        <v>1800</v>
      </c>
      <c r="E23" s="45">
        <v>15300000</v>
      </c>
      <c r="F23" s="45">
        <v>1600</v>
      </c>
      <c r="G23" s="45">
        <v>13600000</v>
      </c>
    </row>
    <row r="24" spans="1:7" x14ac:dyDescent="0.3">
      <c r="A24" s="43" t="s">
        <v>229</v>
      </c>
      <c r="B24" s="45">
        <v>1500</v>
      </c>
      <c r="C24" s="45">
        <v>12750000</v>
      </c>
      <c r="D24" s="45">
        <v>1600</v>
      </c>
      <c r="E24" s="45">
        <v>12160000</v>
      </c>
      <c r="F24" s="45">
        <v>4100</v>
      </c>
      <c r="G24" s="45">
        <v>31160000</v>
      </c>
    </row>
    <row r="25" spans="1:7" x14ac:dyDescent="0.3">
      <c r="A25" s="43" t="s">
        <v>230</v>
      </c>
      <c r="B25" s="45">
        <v>1600</v>
      </c>
      <c r="C25" s="45">
        <v>7680000</v>
      </c>
      <c r="D25" s="45">
        <v>4300</v>
      </c>
      <c r="E25" s="45">
        <v>20640000</v>
      </c>
      <c r="F25" s="45">
        <v>2000</v>
      </c>
      <c r="G25" s="45">
        <v>9600000</v>
      </c>
    </row>
    <row r="26" spans="1:7" x14ac:dyDescent="0.3">
      <c r="A26" s="43" t="s">
        <v>231</v>
      </c>
      <c r="B26" s="45">
        <v>6900</v>
      </c>
      <c r="C26" s="45">
        <v>51110000</v>
      </c>
      <c r="D26" s="45">
        <v>7700</v>
      </c>
      <c r="E26" s="45">
        <v>48100000</v>
      </c>
      <c r="F26" s="45">
        <v>7700</v>
      </c>
      <c r="G26" s="45">
        <v>54360000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B943-AB26-4347-9C2B-3DE9EA281D46}">
  <sheetPr codeName="Sheet6"/>
  <dimension ref="A1:F17"/>
  <sheetViews>
    <sheetView workbookViewId="0">
      <selection activeCell="D5" sqref="D5"/>
    </sheetView>
  </sheetViews>
  <sheetFormatPr defaultRowHeight="16.5" x14ac:dyDescent="0.3"/>
  <sheetData>
    <row r="1" spans="1:6" ht="20.25" x14ac:dyDescent="0.3">
      <c r="A1" s="27" t="s">
        <v>99</v>
      </c>
      <c r="B1" s="27"/>
      <c r="C1" s="27"/>
      <c r="D1" s="27"/>
      <c r="E1" s="27"/>
      <c r="F1" s="27"/>
    </row>
    <row r="3" spans="1:6" x14ac:dyDescent="0.3">
      <c r="A3" s="3" t="s">
        <v>71</v>
      </c>
      <c r="B3" s="3" t="s">
        <v>76</v>
      </c>
      <c r="C3" s="3" t="s">
        <v>79</v>
      </c>
      <c r="D3" s="3" t="s">
        <v>77</v>
      </c>
      <c r="E3" s="3" t="s">
        <v>78</v>
      </c>
      <c r="F3" s="3" t="s">
        <v>82</v>
      </c>
    </row>
    <row r="4" spans="1:6" x14ac:dyDescent="0.3">
      <c r="A4" s="3" t="s">
        <v>72</v>
      </c>
      <c r="B4" s="3" t="s">
        <v>89</v>
      </c>
      <c r="C4" s="3" t="s">
        <v>96</v>
      </c>
      <c r="D4" s="3">
        <v>35</v>
      </c>
      <c r="E4" s="7">
        <v>2016</v>
      </c>
      <c r="F4" s="3" t="s">
        <v>80</v>
      </c>
    </row>
    <row r="5" spans="1:6" x14ac:dyDescent="0.3">
      <c r="A5" s="3" t="s">
        <v>72</v>
      </c>
      <c r="B5" s="3" t="s">
        <v>88</v>
      </c>
      <c r="C5" s="3" t="s">
        <v>98</v>
      </c>
      <c r="D5" s="8">
        <v>41</v>
      </c>
      <c r="E5" s="7">
        <v>2016</v>
      </c>
      <c r="F5" s="3" t="s">
        <v>80</v>
      </c>
    </row>
    <row r="6" spans="1:6" x14ac:dyDescent="0.3">
      <c r="A6" s="3" t="s">
        <v>72</v>
      </c>
      <c r="B6" s="3" t="s">
        <v>84</v>
      </c>
      <c r="C6" s="3" t="s">
        <v>98</v>
      </c>
      <c r="D6" s="8">
        <v>52</v>
      </c>
      <c r="E6" s="3">
        <v>2023</v>
      </c>
      <c r="F6" s="3" t="s">
        <v>81</v>
      </c>
    </row>
    <row r="7" spans="1:6" x14ac:dyDescent="0.3">
      <c r="A7" s="3" t="s">
        <v>72</v>
      </c>
      <c r="B7" s="3" t="s">
        <v>94</v>
      </c>
      <c r="C7" s="3" t="s">
        <v>98</v>
      </c>
      <c r="D7" s="3">
        <v>27</v>
      </c>
      <c r="E7" s="20">
        <v>2023</v>
      </c>
      <c r="F7" s="3" t="s">
        <v>81</v>
      </c>
    </row>
    <row r="8" spans="1:6" x14ac:dyDescent="0.3">
      <c r="A8" s="3" t="s">
        <v>72</v>
      </c>
      <c r="B8" s="3" t="s">
        <v>95</v>
      </c>
      <c r="C8" s="3" t="s">
        <v>96</v>
      </c>
      <c r="D8" s="8">
        <v>51</v>
      </c>
      <c r="E8" s="20">
        <v>2019</v>
      </c>
      <c r="F8" s="3" t="s">
        <v>80</v>
      </c>
    </row>
    <row r="9" spans="1:6" x14ac:dyDescent="0.3">
      <c r="A9" s="3" t="s">
        <v>73</v>
      </c>
      <c r="B9" s="3" t="s">
        <v>85</v>
      </c>
      <c r="C9" s="3" t="s">
        <v>98</v>
      </c>
      <c r="D9" s="20">
        <v>38</v>
      </c>
      <c r="E9" s="7">
        <v>2015</v>
      </c>
      <c r="F9" s="3" t="s">
        <v>80</v>
      </c>
    </row>
    <row r="10" spans="1:6" x14ac:dyDescent="0.3">
      <c r="A10" s="3" t="s">
        <v>73</v>
      </c>
      <c r="B10" s="3" t="s">
        <v>93</v>
      </c>
      <c r="C10" s="3" t="s">
        <v>98</v>
      </c>
      <c r="D10" s="3">
        <v>35</v>
      </c>
      <c r="E10" s="7">
        <v>2014</v>
      </c>
      <c r="F10" s="3" t="s">
        <v>80</v>
      </c>
    </row>
    <row r="11" spans="1:6" x14ac:dyDescent="0.3">
      <c r="A11" s="3" t="s">
        <v>73</v>
      </c>
      <c r="B11" s="3" t="s">
        <v>90</v>
      </c>
      <c r="C11" s="3" t="s">
        <v>98</v>
      </c>
      <c r="D11" s="8">
        <v>46</v>
      </c>
      <c r="E11" s="20">
        <v>2023</v>
      </c>
      <c r="F11" s="3" t="s">
        <v>81</v>
      </c>
    </row>
    <row r="12" spans="1:6" x14ac:dyDescent="0.3">
      <c r="A12" s="3" t="s">
        <v>73</v>
      </c>
      <c r="B12" s="3" t="s">
        <v>86</v>
      </c>
      <c r="C12" s="3" t="s">
        <v>98</v>
      </c>
      <c r="D12" s="20">
        <v>33</v>
      </c>
      <c r="E12" s="3">
        <v>2022</v>
      </c>
      <c r="F12" s="3" t="s">
        <v>81</v>
      </c>
    </row>
    <row r="13" spans="1:6" x14ac:dyDescent="0.3">
      <c r="A13" s="3" t="s">
        <v>75</v>
      </c>
      <c r="B13" s="3" t="s">
        <v>92</v>
      </c>
      <c r="C13" s="3" t="s">
        <v>96</v>
      </c>
      <c r="D13" s="20">
        <v>25</v>
      </c>
      <c r="E13" s="7">
        <v>2015</v>
      </c>
      <c r="F13" s="3" t="s">
        <v>80</v>
      </c>
    </row>
    <row r="14" spans="1:6" x14ac:dyDescent="0.3">
      <c r="A14" s="3" t="s">
        <v>75</v>
      </c>
      <c r="B14" s="3" t="s">
        <v>83</v>
      </c>
      <c r="C14" s="3" t="s">
        <v>96</v>
      </c>
      <c r="D14" s="8">
        <v>49</v>
      </c>
      <c r="E14" s="20">
        <v>2018</v>
      </c>
      <c r="F14" s="3" t="s">
        <v>80</v>
      </c>
    </row>
    <row r="15" spans="1:6" x14ac:dyDescent="0.3">
      <c r="A15" s="3" t="s">
        <v>74</v>
      </c>
      <c r="B15" s="3" t="s">
        <v>87</v>
      </c>
      <c r="C15" s="3" t="s">
        <v>96</v>
      </c>
      <c r="D15" s="8">
        <v>54</v>
      </c>
      <c r="E15" s="7">
        <v>2017</v>
      </c>
      <c r="F15" s="3" t="s">
        <v>80</v>
      </c>
    </row>
    <row r="16" spans="1:6" x14ac:dyDescent="0.3">
      <c r="A16" s="3" t="s">
        <v>74</v>
      </c>
      <c r="B16" s="3" t="s">
        <v>91</v>
      </c>
      <c r="C16" s="3" t="s">
        <v>98</v>
      </c>
      <c r="D16" s="20">
        <v>22</v>
      </c>
      <c r="E16" s="3">
        <v>2024</v>
      </c>
      <c r="F16" s="3" t="s">
        <v>81</v>
      </c>
    </row>
    <row r="17" spans="1:6" x14ac:dyDescent="0.3">
      <c r="A17" s="3" t="s">
        <v>74</v>
      </c>
      <c r="B17" s="3" t="s">
        <v>97</v>
      </c>
      <c r="C17" s="3" t="s">
        <v>96</v>
      </c>
      <c r="D17" s="3">
        <v>36</v>
      </c>
      <c r="E17" s="3">
        <v>2022</v>
      </c>
      <c r="F17" s="3" t="s">
        <v>81</v>
      </c>
    </row>
  </sheetData>
  <sortState xmlns:xlrd2="http://schemas.microsoft.com/office/spreadsheetml/2017/richdata2" ref="A4:F17">
    <sortCondition ref="A4:A17" customList="수영,헬스,테니스,골프"/>
    <sortCondition sortBy="cellColor" ref="E4:E17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0C6-01F3-4CF4-B8D8-416463DEE98C}">
  <sheetPr codeName="Sheet7"/>
  <dimension ref="A1:F11"/>
  <sheetViews>
    <sheetView workbookViewId="0">
      <selection activeCell="F21" sqref="F21"/>
    </sheetView>
  </sheetViews>
  <sheetFormatPr defaultRowHeight="16.5" x14ac:dyDescent="0.3"/>
  <cols>
    <col min="1" max="1" width="12.375" bestFit="1" customWidth="1"/>
    <col min="5" max="5" width="11.25" customWidth="1"/>
    <col min="6" max="6" width="15.25" customWidth="1"/>
  </cols>
  <sheetData>
    <row r="1" spans="1:6" ht="20.25" x14ac:dyDescent="0.3">
      <c r="A1" s="27" t="s">
        <v>31</v>
      </c>
      <c r="B1" s="27"/>
      <c r="C1" s="27"/>
      <c r="D1" s="27"/>
      <c r="E1" s="27"/>
      <c r="F1" s="27"/>
    </row>
    <row r="3" spans="1:6" x14ac:dyDescent="0.3">
      <c r="A3" s="3" t="s">
        <v>45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</row>
    <row r="4" spans="1:6" x14ac:dyDescent="0.3">
      <c r="A4" s="3" t="s">
        <v>37</v>
      </c>
      <c r="B4" s="3">
        <f>20*30</f>
        <v>600</v>
      </c>
      <c r="C4" s="3">
        <v>639</v>
      </c>
      <c r="D4" s="4">
        <f>B4/C4</f>
        <v>0.93896713615023475</v>
      </c>
      <c r="E4" s="46">
        <v>16000</v>
      </c>
      <c r="F4" s="46">
        <f>C4*E4</f>
        <v>10224000</v>
      </c>
    </row>
    <row r="5" spans="1:6" x14ac:dyDescent="0.3">
      <c r="A5" s="3" t="s">
        <v>38</v>
      </c>
      <c r="B5" s="3">
        <f>16*30</f>
        <v>480</v>
      </c>
      <c r="C5" s="3">
        <v>501</v>
      </c>
      <c r="D5" s="4">
        <f t="shared" ref="D5:D11" si="0">B5/C5</f>
        <v>0.95808383233532934</v>
      </c>
      <c r="E5" s="46">
        <v>17000</v>
      </c>
      <c r="F5" s="46">
        <f t="shared" ref="F5:F11" si="1">C5*E5</f>
        <v>8517000</v>
      </c>
    </row>
    <row r="6" spans="1:6" x14ac:dyDescent="0.3">
      <c r="A6" s="3" t="s">
        <v>39</v>
      </c>
      <c r="B6" s="3">
        <f>15*30</f>
        <v>450</v>
      </c>
      <c r="C6" s="3">
        <v>438</v>
      </c>
      <c r="D6" s="4">
        <f t="shared" si="0"/>
        <v>1.0273972602739727</v>
      </c>
      <c r="E6" s="46">
        <v>17000</v>
      </c>
      <c r="F6" s="46">
        <f t="shared" si="1"/>
        <v>7446000</v>
      </c>
    </row>
    <row r="7" spans="1:6" x14ac:dyDescent="0.3">
      <c r="A7" s="3" t="s">
        <v>40</v>
      </c>
      <c r="B7" s="3">
        <f>8*30</f>
        <v>240</v>
      </c>
      <c r="C7" s="3">
        <v>193</v>
      </c>
      <c r="D7" s="4">
        <f t="shared" si="0"/>
        <v>1.2435233160621761</v>
      </c>
      <c r="E7" s="46">
        <v>18000</v>
      </c>
      <c r="F7" s="46">
        <f t="shared" si="1"/>
        <v>3474000</v>
      </c>
    </row>
    <row r="8" spans="1:6" x14ac:dyDescent="0.3">
      <c r="A8" s="3" t="s">
        <v>41</v>
      </c>
      <c r="B8" s="3">
        <f>10*30</f>
        <v>300</v>
      </c>
      <c r="C8" s="3">
        <v>341</v>
      </c>
      <c r="D8" s="4">
        <f t="shared" si="0"/>
        <v>0.87976539589442815</v>
      </c>
      <c r="E8" s="46">
        <v>18500</v>
      </c>
      <c r="F8" s="46">
        <f t="shared" si="1"/>
        <v>6308500</v>
      </c>
    </row>
    <row r="9" spans="1:6" x14ac:dyDescent="0.3">
      <c r="A9" s="3" t="s">
        <v>42</v>
      </c>
      <c r="B9" s="3">
        <f>12*30</f>
        <v>360</v>
      </c>
      <c r="C9" s="3">
        <v>395</v>
      </c>
      <c r="D9" s="4">
        <f t="shared" si="0"/>
        <v>0.91139240506329111</v>
      </c>
      <c r="E9" s="46">
        <v>20000</v>
      </c>
      <c r="F9" s="46">
        <f t="shared" si="1"/>
        <v>7900000</v>
      </c>
    </row>
    <row r="10" spans="1:6" x14ac:dyDescent="0.3">
      <c r="A10" s="3" t="s">
        <v>43</v>
      </c>
      <c r="B10" s="3">
        <f>12*30</f>
        <v>360</v>
      </c>
      <c r="C10" s="3">
        <v>327</v>
      </c>
      <c r="D10" s="4">
        <f t="shared" si="0"/>
        <v>1.1009174311926606</v>
      </c>
      <c r="E10" s="46">
        <v>20000</v>
      </c>
      <c r="F10" s="46">
        <f t="shared" si="1"/>
        <v>6540000</v>
      </c>
    </row>
    <row r="11" spans="1:6" x14ac:dyDescent="0.3">
      <c r="A11" s="3" t="s">
        <v>44</v>
      </c>
      <c r="B11" s="3">
        <f>12*30</f>
        <v>360</v>
      </c>
      <c r="C11" s="3">
        <v>422</v>
      </c>
      <c r="D11" s="4">
        <f t="shared" si="0"/>
        <v>0.85308056872037918</v>
      </c>
      <c r="E11" s="46">
        <v>20000</v>
      </c>
      <c r="F11" s="46">
        <f t="shared" si="1"/>
        <v>8440000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판매금액">
                <anchor moveWithCells="1" siz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53F0-A0B5-4C21-8EBB-B5BDA42492F0}">
  <sheetPr codeName="Sheet8"/>
  <dimension ref="B1:F8"/>
  <sheetViews>
    <sheetView workbookViewId="0">
      <selection activeCell="R21" sqref="R21"/>
    </sheetView>
  </sheetViews>
  <sheetFormatPr defaultRowHeight="16.5" x14ac:dyDescent="0.3"/>
  <cols>
    <col min="1" max="1" width="2.625" customWidth="1"/>
  </cols>
  <sheetData>
    <row r="1" spans="2:6" ht="20.25" x14ac:dyDescent="0.3">
      <c r="B1" s="28" t="s">
        <v>46</v>
      </c>
      <c r="C1" s="28"/>
      <c r="D1" s="28"/>
      <c r="E1" s="28"/>
      <c r="F1" s="28"/>
    </row>
    <row r="2" spans="2:6" x14ac:dyDescent="0.3">
      <c r="B2" s="9"/>
      <c r="C2" s="9"/>
      <c r="D2" s="9"/>
      <c r="E2" s="9"/>
      <c r="F2" s="9"/>
    </row>
    <row r="3" spans="2:6" x14ac:dyDescent="0.3">
      <c r="B3" s="10" t="s">
        <v>47</v>
      </c>
      <c r="C3" s="10" t="s">
        <v>48</v>
      </c>
      <c r="D3" s="10" t="s">
        <v>49</v>
      </c>
      <c r="E3" s="10" t="s">
        <v>50</v>
      </c>
      <c r="F3" s="10" t="s">
        <v>51</v>
      </c>
    </row>
    <row r="4" spans="2:6" x14ac:dyDescent="0.3">
      <c r="B4" s="10" t="s">
        <v>52</v>
      </c>
      <c r="C4" s="10">
        <v>101</v>
      </c>
      <c r="D4" s="10">
        <v>106</v>
      </c>
      <c r="E4" s="10">
        <v>123</v>
      </c>
      <c r="F4" s="10">
        <f>SUM(C4:E4)</f>
        <v>330</v>
      </c>
    </row>
    <row r="5" spans="2:6" x14ac:dyDescent="0.3">
      <c r="B5" s="10" t="s">
        <v>53</v>
      </c>
      <c r="C5" s="10">
        <v>147</v>
      </c>
      <c r="D5" s="10">
        <v>128</v>
      </c>
      <c r="E5" s="10">
        <v>150</v>
      </c>
      <c r="F5" s="10">
        <f>SUM(C5:E5)</f>
        <v>425</v>
      </c>
    </row>
    <row r="6" spans="2:6" x14ac:dyDescent="0.3">
      <c r="B6" s="10" t="s">
        <v>54</v>
      </c>
      <c r="C6" s="10">
        <v>46</v>
      </c>
      <c r="D6" s="10">
        <v>64</v>
      </c>
      <c r="E6" s="10">
        <v>77</v>
      </c>
      <c r="F6" s="10">
        <f>SUM(C6:E6)</f>
        <v>187</v>
      </c>
    </row>
    <row r="7" spans="2:6" x14ac:dyDescent="0.3">
      <c r="B7" s="10" t="s">
        <v>55</v>
      </c>
      <c r="C7" s="10">
        <v>52</v>
      </c>
      <c r="D7" s="10">
        <v>39</v>
      </c>
      <c r="E7" s="10">
        <v>58</v>
      </c>
      <c r="F7" s="10">
        <f>SUM(C7:E7)</f>
        <v>149</v>
      </c>
    </row>
    <row r="8" spans="2:6" x14ac:dyDescent="0.3">
      <c r="B8" s="10" t="s">
        <v>56</v>
      </c>
      <c r="C8" s="10">
        <v>59</v>
      </c>
      <c r="D8" s="10">
        <v>72</v>
      </c>
      <c r="E8" s="10">
        <v>86</v>
      </c>
      <c r="F8" s="10">
        <f>SUM(C8:E8)</f>
        <v>217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장 동훈</cp:lastModifiedBy>
  <dcterms:created xsi:type="dcterms:W3CDTF">2024-04-04T05:45:49Z</dcterms:created>
  <dcterms:modified xsi:type="dcterms:W3CDTF">2024-12-06T04:33:21Z</dcterms:modified>
</cp:coreProperties>
</file>