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nam\Desktop\"/>
    </mc:Choice>
  </mc:AlternateContent>
  <xr:revisionPtr revIDLastSave="0" documentId="8_{11E84C68-C03E-4B82-8893-46C2C48731EB}" xr6:coauthVersionLast="47" xr6:coauthVersionMax="47" xr10:uidLastSave="{00000000-0000-0000-0000-000000000000}"/>
  <bookViews>
    <workbookView xWindow="-120" yWindow="-120" windowWidth="29040" windowHeight="1584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순이익률">'분석작업-1'!$B$17</definedName>
    <definedName name="순이익합계">'분석작업-1'!$G$15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H17" i="4"/>
  <c r="H18" i="4"/>
  <c r="H19" i="4"/>
  <c r="H20" i="4"/>
  <c r="H21" i="4"/>
  <c r="H22" i="4"/>
  <c r="H23" i="4"/>
  <c r="H24" i="4"/>
  <c r="H16" i="4"/>
  <c r="I7" i="4" s="1"/>
  <c r="D24" i="4"/>
  <c r="I4" i="4"/>
  <c r="I5" i="4"/>
  <c r="I6" i="4"/>
  <c r="I3" i="4"/>
  <c r="D12" i="4"/>
  <c r="H5" i="7"/>
  <c r="H6" i="7"/>
  <c r="H7" i="7"/>
  <c r="H8" i="7"/>
  <c r="H4" i="7"/>
  <c r="F5" i="6"/>
  <c r="F6" i="6"/>
  <c r="F7" i="6"/>
  <c r="F8" i="6"/>
  <c r="F9" i="6"/>
  <c r="F10" i="6"/>
  <c r="F11" i="6"/>
  <c r="F4" i="6"/>
  <c r="G6" i="5"/>
  <c r="G7" i="5"/>
  <c r="G8" i="5"/>
  <c r="G9" i="5"/>
  <c r="G10" i="5"/>
  <c r="G11" i="5"/>
  <c r="G12" i="5"/>
  <c r="G13" i="5"/>
  <c r="G14" i="5"/>
  <c r="G5" i="5"/>
  <c r="F6" i="5"/>
  <c r="F7" i="5"/>
  <c r="F8" i="5"/>
  <c r="F9" i="5"/>
  <c r="F10" i="5"/>
  <c r="F11" i="5"/>
  <c r="F12" i="5"/>
  <c r="F13" i="5"/>
  <c r="F14" i="5"/>
  <c r="F5" i="5"/>
  <c r="E5" i="8"/>
  <c r="E6" i="8"/>
  <c r="E7" i="8"/>
  <c r="F7" i="8" s="1"/>
  <c r="E8" i="8"/>
  <c r="F8" i="8" s="1"/>
  <c r="E9" i="8"/>
  <c r="F9" i="8" s="1"/>
  <c r="E4" i="8"/>
  <c r="F4" i="8" s="1"/>
  <c r="F5" i="8"/>
  <c r="F6" i="8"/>
  <c r="D15" i="5"/>
  <c r="E15" i="5"/>
  <c r="C15" i="5"/>
  <c r="I10" i="4" l="1"/>
  <c r="I9" i="4"/>
  <c r="I8" i="4"/>
  <c r="I12" i="4"/>
  <c r="I11" i="4"/>
  <c r="G15" i="5"/>
  <c r="F15" i="5"/>
</calcChain>
</file>

<file path=xl/sharedStrings.xml><?xml version="1.0" encoding="utf-8"?>
<sst xmlns="http://schemas.openxmlformats.org/spreadsheetml/2006/main" count="321" uniqueCount="279">
  <si>
    <t>김상욱</t>
  </si>
  <si>
    <t>10월 축제 현황</t>
    <phoneticPr fontId="1" type="noConversion"/>
  </si>
  <si>
    <t>[표1]</t>
  </si>
  <si>
    <t>사원별 판매실적현황</t>
  </si>
  <si>
    <t>[표2]</t>
  </si>
  <si>
    <t>회원관리현황</t>
  </si>
  <si>
    <t>부서명</t>
  </si>
  <si>
    <t>직급</t>
  </si>
  <si>
    <t>판매실적</t>
  </si>
  <si>
    <t>사원명</t>
  </si>
  <si>
    <t>회원코드</t>
  </si>
  <si>
    <t>구입횟수</t>
  </si>
  <si>
    <t>구입총액</t>
  </si>
  <si>
    <t>등급</t>
  </si>
  <si>
    <t>영업1부</t>
  </si>
  <si>
    <t>과장</t>
  </si>
  <si>
    <t>HP-A-01</t>
  </si>
  <si>
    <t>영업2부</t>
  </si>
  <si>
    <t>황진주</t>
  </si>
  <si>
    <t>HP-A-02</t>
  </si>
  <si>
    <t>영업3부</t>
  </si>
  <si>
    <t>김민서</t>
  </si>
  <si>
    <t>HP-A-03</t>
  </si>
  <si>
    <t>대리</t>
  </si>
  <si>
    <t>이상희</t>
  </si>
  <si>
    <t>HP-A-04</t>
  </si>
  <si>
    <t>심영훈</t>
  </si>
  <si>
    <t>HP-A-05</t>
  </si>
  <si>
    <t>최대건</t>
  </si>
  <si>
    <t>HP-A-06</t>
  </si>
  <si>
    <t>사원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</si>
  <si>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</si>
  <si>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</si>
  <si>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</si>
  <si>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</si>
  <si>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</si>
  <si>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</si>
  <si>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</si>
  <si>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</si>
  <si>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</si>
  <si>
    <t>교양 성적표</t>
  </si>
  <si>
    <t>[표4]</t>
  </si>
  <si>
    <t>영어발표대회</t>
  </si>
  <si>
    <t>학번</t>
  </si>
  <si>
    <t>학과</t>
  </si>
  <si>
    <t>학생명</t>
  </si>
  <si>
    <t>점수</t>
  </si>
  <si>
    <t>회원명</t>
  </si>
  <si>
    <t>결과</t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</si>
  <si>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</si>
  <si>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</si>
  <si>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</si>
  <si>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</si>
  <si>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</si>
  <si>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</si>
  <si>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</si>
  <si>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</si>
  <si>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</si>
  <si>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</si>
  <si>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</si>
  <si>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</si>
  <si>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</si>
  <si>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</si>
  <si>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</si>
  <si>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</si>
  <si>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</si>
  <si>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</si>
  <si>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</si>
  <si>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</si>
  <si>
    <t>[표5]</t>
  </si>
  <si>
    <t>상공몰 판매현황</t>
  </si>
  <si>
    <t>카테고리</t>
  </si>
  <si>
    <t>상품명</t>
  </si>
  <si>
    <t>판매가</t>
  </si>
  <si>
    <t>판매량</t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</si>
  <si>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</si>
  <si>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</si>
  <si>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</si>
  <si>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</si>
  <si>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</si>
  <si>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</si>
  <si>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</si>
  <si>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</si>
  <si>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</si>
  <si>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</si>
  <si>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</si>
  <si>
    <t>감자</t>
  </si>
  <si>
    <t>과일 총판매액 합계</t>
  </si>
  <si>
    <t>수강코드</t>
  </si>
  <si>
    <t>과목명</t>
  </si>
  <si>
    <t>구분</t>
  </si>
  <si>
    <t>수강인원</t>
  </si>
  <si>
    <t>담당교수</t>
  </si>
  <si>
    <t>수강요일</t>
  </si>
  <si>
    <t>EL-5424</t>
  </si>
  <si>
    <t>생명과환경</t>
  </si>
  <si>
    <t>전공</t>
  </si>
  <si>
    <t>월</t>
  </si>
  <si>
    <t>IT-3290</t>
  </si>
  <si>
    <t>E-비즈니스개론</t>
  </si>
  <si>
    <t>신의수</t>
  </si>
  <si>
    <t>SW-6553</t>
  </si>
  <si>
    <t>국제경영</t>
  </si>
  <si>
    <t>이진숙</t>
  </si>
  <si>
    <t>수</t>
  </si>
  <si>
    <t>NC-0387</t>
  </si>
  <si>
    <t>경제학개론</t>
  </si>
  <si>
    <t>이윤열</t>
  </si>
  <si>
    <t>목</t>
  </si>
  <si>
    <t>KH-6712</t>
  </si>
  <si>
    <t>영상디자인</t>
  </si>
  <si>
    <t>한우석</t>
  </si>
  <si>
    <t>CA-9865</t>
  </si>
  <si>
    <t>노사관계론</t>
  </si>
  <si>
    <t>교양</t>
  </si>
  <si>
    <t>고양희</t>
  </si>
  <si>
    <t>화</t>
  </si>
  <si>
    <t>NB-6213</t>
  </si>
  <si>
    <t>부동산마케팅</t>
  </si>
  <si>
    <t>김수연</t>
  </si>
  <si>
    <t>TE-2398</t>
  </si>
  <si>
    <t>프로그래밍언어</t>
  </si>
  <si>
    <t>윤정석</t>
  </si>
  <si>
    <t>OF-3416</t>
  </si>
  <si>
    <t>패션과현대사</t>
  </si>
  <si>
    <t>최윤주</t>
  </si>
  <si>
    <t>금</t>
  </si>
  <si>
    <t>AN-4189</t>
  </si>
  <si>
    <t>소프트웨어설계</t>
  </si>
  <si>
    <t>김선일</t>
  </si>
  <si>
    <t>상공대학교 수강 현황</t>
    <phoneticPr fontId="1" type="noConversion"/>
  </si>
  <si>
    <t>상공피트니스 지점별 관리 현황</t>
    <phoneticPr fontId="1" type="noConversion"/>
  </si>
  <si>
    <t>등록코드</t>
  </si>
  <si>
    <t>등록일자</t>
  </si>
  <si>
    <t>지점명</t>
  </si>
  <si>
    <t>규모(제곱미터)</t>
  </si>
  <si>
    <t>대표자명</t>
  </si>
  <si>
    <t>등록회원수</t>
  </si>
  <si>
    <t>SG16-001</t>
  </si>
  <si>
    <t>강북점</t>
  </si>
  <si>
    <t>김종모</t>
  </si>
  <si>
    <t>SG16-002</t>
  </si>
  <si>
    <t>서초점</t>
  </si>
  <si>
    <t>유연석</t>
  </si>
  <si>
    <t>SG16-003</t>
  </si>
  <si>
    <t>동작점</t>
  </si>
  <si>
    <t>장동건</t>
  </si>
  <si>
    <t>SG17-001</t>
  </si>
  <si>
    <t>영등포점</t>
  </si>
  <si>
    <t>강철수</t>
  </si>
  <si>
    <t>SG17-002</t>
  </si>
  <si>
    <t>성동점</t>
  </si>
  <si>
    <t>신승원</t>
  </si>
  <si>
    <t>SG17-003</t>
  </si>
  <si>
    <t>강서점</t>
  </si>
  <si>
    <t>지승대</t>
  </si>
  <si>
    <t>SG17-004</t>
  </si>
  <si>
    <t>마포점</t>
  </si>
  <si>
    <t>나은우</t>
  </si>
  <si>
    <t>SG18-001</t>
  </si>
  <si>
    <t>종로점</t>
  </si>
  <si>
    <t>조현식</t>
  </si>
  <si>
    <t>SG18-002</t>
  </si>
  <si>
    <t>은평점</t>
  </si>
  <si>
    <t>박해수</t>
  </si>
  <si>
    <t>SG18-003</t>
  </si>
  <si>
    <t>관악점</t>
  </si>
  <si>
    <t>이대호</t>
  </si>
  <si>
    <t>SG18-004</t>
  </si>
  <si>
    <t>송파점</t>
  </si>
  <si>
    <t>김은성</t>
  </si>
  <si>
    <t>SG18-005</t>
  </si>
  <si>
    <t>서대문점</t>
  </si>
  <si>
    <t>허경민</t>
  </si>
  <si>
    <t>아이스크림 판매실적</t>
    <phoneticPr fontId="1" type="noConversion"/>
  </si>
  <si>
    <t>제품명</t>
  </si>
  <si>
    <t>제품명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</si>
  <si>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</si>
  <si>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</si>
  <si>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</si>
  <si>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순이익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</si>
  <si>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</si>
  <si>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</si>
  <si>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</si>
  <si>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죠스바</t>
  </si>
  <si>
    <t>누가봐</t>
  </si>
  <si>
    <t>월드콘</t>
  </si>
  <si>
    <t>스크류바</t>
  </si>
  <si>
    <t>빠삐코</t>
  </si>
  <si>
    <t>옥동자</t>
  </si>
  <si>
    <t>돼지바</t>
  </si>
  <si>
    <t>바밤바</t>
  </si>
  <si>
    <t>캔디바</t>
  </si>
  <si>
    <t>메로나</t>
  </si>
  <si>
    <t>합계</t>
  </si>
  <si>
    <t>합계</t>
    <phoneticPr fontId="1" type="noConversion"/>
  </si>
  <si>
    <t>순이익률</t>
    <phoneticPr fontId="1" type="noConversion"/>
  </si>
  <si>
    <t>런닝화 판매 현황</t>
    <phoneticPr fontId="1" type="noConversion"/>
  </si>
  <si>
    <t>재고량</t>
  </si>
  <si>
    <t>입고량</t>
  </si>
  <si>
    <t>윈드런</t>
  </si>
  <si>
    <t>울프그레이</t>
  </si>
  <si>
    <t>울트라메쉬</t>
  </si>
  <si>
    <t>테일윈드</t>
  </si>
  <si>
    <t>에어런</t>
  </si>
  <si>
    <t>레볼루션</t>
  </si>
  <si>
    <t>레이트레이서</t>
  </si>
  <si>
    <t>트리플블랙</t>
  </si>
  <si>
    <t>스포츠센터 회원등록 현황</t>
    <phoneticPr fontId="1" type="noConversion"/>
  </si>
  <si>
    <t>1월</t>
  </si>
  <si>
    <t>2월</t>
  </si>
  <si>
    <t>3월</t>
  </si>
  <si>
    <t>4월</t>
  </si>
  <si>
    <t>5월</t>
  </si>
  <si>
    <t>6월</t>
  </si>
  <si>
    <t>헬스</t>
  </si>
  <si>
    <t>필라테스</t>
  </si>
  <si>
    <t>요가</t>
  </si>
  <si>
    <t>골프</t>
  </si>
  <si>
    <t>수영</t>
  </si>
  <si>
    <t>기말고사 결과</t>
    <phoneticPr fontId="1" type="noConversion"/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</si>
  <si>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</si>
  <si>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</si>
  <si>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</si>
  <si>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</si>
  <si>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</si>
  <si>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</si>
  <si>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</si>
  <si>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</si>
  <si>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</si>
  <si>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</si>
  <si>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</si>
  <si>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축제명</t>
    <phoneticPr fontId="1" type="noConversion"/>
  </si>
  <si>
    <t>지역</t>
    <phoneticPr fontId="1" type="noConversion"/>
  </si>
  <si>
    <t>위원장</t>
    <phoneticPr fontId="1" type="noConversion"/>
  </si>
  <si>
    <t>시작일</t>
    <phoneticPr fontId="1" type="noConversion"/>
  </si>
  <si>
    <t>기간</t>
    <phoneticPr fontId="1" type="noConversion"/>
  </si>
  <si>
    <t>참여업체</t>
    <phoneticPr fontId="1" type="noConversion"/>
  </si>
  <si>
    <t>남강유등축제</t>
    <phoneticPr fontId="1" type="noConversion"/>
  </si>
  <si>
    <t>민속문화축제</t>
    <phoneticPr fontId="1" type="noConversion"/>
  </si>
  <si>
    <t>지구촌축제</t>
    <phoneticPr fontId="1" type="noConversion"/>
  </si>
  <si>
    <t>항구축제</t>
    <phoneticPr fontId="1" type="noConversion"/>
  </si>
  <si>
    <t>화성문화제</t>
    <phoneticPr fontId="1" type="noConversion"/>
  </si>
  <si>
    <t>칠십리축제</t>
    <phoneticPr fontId="1" type="noConversion"/>
  </si>
  <si>
    <t>jinju</t>
    <phoneticPr fontId="1" type="noConversion"/>
  </si>
  <si>
    <t>suncheon</t>
    <phoneticPr fontId="1" type="noConversion"/>
  </si>
  <si>
    <t>seoul</t>
    <phoneticPr fontId="1" type="noConversion"/>
  </si>
  <si>
    <t>mokpo</t>
    <phoneticPr fontId="1" type="noConversion"/>
  </si>
  <si>
    <t>suwon</t>
    <phoneticPr fontId="1" type="noConversion"/>
  </si>
  <si>
    <t>jeju</t>
    <phoneticPr fontId="1" type="noConversion"/>
  </si>
  <si>
    <t>최미경</t>
    <phoneticPr fontId="1" type="noConversion"/>
  </si>
  <si>
    <t>김상욱</t>
    <phoneticPr fontId="1" type="noConversion"/>
  </si>
  <si>
    <t>박한순</t>
    <phoneticPr fontId="1" type="noConversion"/>
  </si>
  <si>
    <t>이상미</t>
    <phoneticPr fontId="1" type="noConversion"/>
  </si>
  <si>
    <t>임선호</t>
    <phoneticPr fontId="1" type="noConversion"/>
  </si>
  <si>
    <t>강준용</t>
    <phoneticPr fontId="1" type="noConversion"/>
  </si>
  <si>
    <t>10월 01일</t>
    <phoneticPr fontId="1" type="noConversion"/>
  </si>
  <si>
    <t>10월 18일</t>
    <phoneticPr fontId="1" type="noConversion"/>
  </si>
  <si>
    <t>10월 25일</t>
    <phoneticPr fontId="1" type="noConversion"/>
  </si>
  <si>
    <t>10월 03일</t>
    <phoneticPr fontId="1" type="noConversion"/>
  </si>
  <si>
    <t>區分</t>
    <phoneticPr fontId="1" type="noConversion"/>
  </si>
  <si>
    <t>&gt;=300</t>
    <phoneticPr fontId="1" type="noConversion"/>
  </si>
  <si>
    <t>등록회원수</t>
    <phoneticPr fontId="1" type="noConversion"/>
  </si>
  <si>
    <t>&gt;=200</t>
    <phoneticPr fontId="1" type="noConversion"/>
  </si>
  <si>
    <t>규모</t>
    <phoneticPr fontId="1" type="noConversion"/>
  </si>
  <si>
    <t>순이익률</t>
  </si>
  <si>
    <t>순이익합계</t>
  </si>
  <si>
    <t>순이익률인상</t>
  </si>
  <si>
    <t>만든 사람 잔돈10원 날짜 2024-12-07</t>
  </si>
  <si>
    <t>순이익률인하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</si>
  <si>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</si>
  <si>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</si>
  <si>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</si>
  <si>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</si>
  <si>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</si>
  <si>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</si>
  <si>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</si>
  <si>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카테고리</t>
    <phoneticPr fontId="1" type="noConversion"/>
  </si>
  <si>
    <t>과일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</si>
</sst>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@&quot;요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굴림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기말고사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8-445B-B39A-8B26888BBC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8-445B-B39A-8B26888BB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C8-445B-B39A-8B26888BBC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8-445B-B39A-8B26888BB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(차트작업!$B$4:$B$5,차트작업!$B$7:$B$9)</c:f>
              <c:numCache>
                <c:formatCode>General</c:formatCode>
                <c:ptCount val="5"/>
                <c:pt idx="0">
                  <c:v>86</c:v>
                </c:pt>
                <c:pt idx="1">
                  <c:v>94</c:v>
                </c:pt>
                <c:pt idx="2">
                  <c:v>71</c:v>
                </c:pt>
                <c:pt idx="3">
                  <c:v>68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271-9F81-15B3A365ABDE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8-445B-B39A-8B26888BB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(차트작업!$C$4:$C$5,차트작업!$C$7:$C$9)</c:f>
              <c:numCache>
                <c:formatCode>General</c:formatCode>
                <c:ptCount val="5"/>
                <c:pt idx="0">
                  <c:v>89</c:v>
                </c:pt>
                <c:pt idx="1">
                  <c:v>93</c:v>
                </c:pt>
                <c:pt idx="2">
                  <c:v>70</c:v>
                </c:pt>
                <c:pt idx="3">
                  <c:v>65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271-9F81-15B3A365ABDE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8-445B-B39A-8B26888BB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(차트작업!$D$4:$D$5,차트작업!$D$7:$D$9)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64</c:v>
                </c:pt>
                <c:pt idx="3">
                  <c:v>70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B-4271-9F81-15B3A365A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0075279"/>
        <c:axId val="348500975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총점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(차트작업!$A$4:$A$5,차트작업!$A$7:$A$9)</c15:sqref>
                        </c15:formulaRef>
                      </c:ext>
                    </c:extLst>
                    <c:strCache>
                      <c:ptCount val="5"/>
                      <c:pt idx="0">
                        <c:v>김단희</c:v>
                      </c:pt>
                      <c:pt idx="1">
                        <c:v>강현준</c:v>
                      </c:pt>
                      <c:pt idx="2">
                        <c:v>이서현</c:v>
                      </c:pt>
                      <c:pt idx="3">
                        <c:v>조민준</c:v>
                      </c:pt>
                      <c:pt idx="4">
                        <c:v>박하윤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차트작업!$E$4:$E$9</c15:sqref>
                        </c15:fullRef>
                        <c15:formulaRef>
                          <c15:sqref>(차트작업!$E$4:$E$5,차트작업!$E$7:$E$9)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266</c:v>
                      </c:pt>
                      <c:pt idx="1">
                        <c:v>281</c:v>
                      </c:pt>
                      <c:pt idx="2">
                        <c:v>205</c:v>
                      </c:pt>
                      <c:pt idx="3">
                        <c:v>203</c:v>
                      </c:pt>
                      <c:pt idx="4">
                        <c:v>270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45B-4271-9F81-15B3A365ABDE}"/>
                  </c:ext>
                </c:extLst>
              </c15:ser>
            </c15:filteredBarSeries>
          </c:ext>
        </c:extLst>
      </c:barChart>
      <c:catAx>
        <c:axId val="3900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500975"/>
        <c:crosses val="autoZero"/>
        <c:auto val="1"/>
        <c:lblAlgn val="ctr"/>
        <c:lblOffset val="100"/>
        <c:noMultiLvlLbl val="0"/>
      </c:catAx>
      <c:valAx>
        <c:axId val="3485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2</xdr:col>
          <xdr:colOff>371475</xdr:colOff>
          <xdr:row>11</xdr:row>
          <xdr:rowOff>9525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6</xdr:col>
      <xdr:colOff>0</xdr:colOff>
      <xdr:row>11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D8ACEFC-58C1-4879-8ED3-57AFEF6DD9BF}"/>
            </a:ext>
          </a:extLst>
        </xdr:cNvPr>
        <xdr:cNvSpPr/>
      </xdr:nvSpPr>
      <xdr:spPr>
        <a:xfrm>
          <a:off x="2200275" y="1933575"/>
          <a:ext cx="100965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9EE518-4ECA-33B0-FA6C-57E90D36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6.5" x14ac:dyDescent="0.3"/>
  <cols>
    <col min="1" max="1" width="12.375" bestFit="1" customWidth="1"/>
    <col min="2" max="2" width="9.75" bestFit="1" customWidth="1"/>
    <col min="4" max="4" width="9.5" bestFit="1" customWidth="1"/>
  </cols>
  <sheetData>
    <row r="1" spans="1:6" x14ac:dyDescent="0.3">
      <c r="A1" t="s">
        <v>1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244</v>
      </c>
      <c r="C4" s="1" t="s">
        <v>250</v>
      </c>
      <c r="D4" s="1" t="s">
        <v>256</v>
      </c>
      <c r="E4" s="1">
        <v>13</v>
      </c>
      <c r="F4" s="1">
        <v>48</v>
      </c>
    </row>
    <row r="5" spans="1:6" x14ac:dyDescent="0.3">
      <c r="A5" s="1" t="s">
        <v>239</v>
      </c>
      <c r="B5" s="1" t="s">
        <v>245</v>
      </c>
      <c r="C5" s="1" t="s">
        <v>251</v>
      </c>
      <c r="D5" s="1" t="s">
        <v>257</v>
      </c>
      <c r="E5" s="1">
        <v>3</v>
      </c>
      <c r="F5" s="1">
        <v>60</v>
      </c>
    </row>
    <row r="6" spans="1:6" x14ac:dyDescent="0.3">
      <c r="A6" s="1" t="s">
        <v>240</v>
      </c>
      <c r="B6" s="1" t="s">
        <v>246</v>
      </c>
      <c r="C6" s="1" t="s">
        <v>252</v>
      </c>
      <c r="D6" s="1" t="s">
        <v>258</v>
      </c>
      <c r="E6" s="1">
        <v>3</v>
      </c>
      <c r="F6" s="1">
        <v>30</v>
      </c>
    </row>
    <row r="7" spans="1:6" x14ac:dyDescent="0.3">
      <c r="A7" s="1" t="s">
        <v>241</v>
      </c>
      <c r="B7" s="1" t="s">
        <v>247</v>
      </c>
      <c r="C7" s="1" t="s">
        <v>253</v>
      </c>
      <c r="D7" s="1" t="s">
        <v>259</v>
      </c>
      <c r="E7" s="1">
        <v>4</v>
      </c>
      <c r="F7" s="1">
        <v>120</v>
      </c>
    </row>
    <row r="8" spans="1:6" x14ac:dyDescent="0.3">
      <c r="A8" s="1" t="s">
        <v>242</v>
      </c>
      <c r="B8" s="1" t="s">
        <v>248</v>
      </c>
      <c r="C8" s="1" t="s">
        <v>254</v>
      </c>
      <c r="D8" s="1" t="s">
        <v>256</v>
      </c>
      <c r="E8" s="1">
        <v>6</v>
      </c>
      <c r="F8" s="1">
        <v>80</v>
      </c>
    </row>
    <row r="9" spans="1:6" x14ac:dyDescent="0.3">
      <c r="A9" s="1" t="s">
        <v>243</v>
      </c>
      <c r="B9" s="1" t="s">
        <v>249</v>
      </c>
      <c r="C9" s="1" t="s">
        <v>255</v>
      </c>
      <c r="D9" s="1" t="s">
        <v>258</v>
      </c>
      <c r="E9" s="1">
        <v>3</v>
      </c>
      <c r="F9" s="1">
        <v>45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A3" sqref="A3:F13"/>
    </sheetView>
  </sheetViews>
  <sheetFormatPr defaultRowHeight="16.5" x14ac:dyDescent="0.3"/>
  <cols>
    <col min="2" max="2" width="14.375" bestFit="1" customWidth="1"/>
  </cols>
  <sheetData>
    <row r="1" spans="1:6" ht="24.95" customHeight="1" x14ac:dyDescent="0.3">
      <c r="A1" s="21" t="s">
        <v>130</v>
      </c>
      <c r="B1" s="21"/>
      <c r="C1" s="21"/>
      <c r="D1" s="21"/>
      <c r="E1" s="21"/>
      <c r="F1" s="21"/>
    </row>
    <row r="2" spans="1:6" ht="17.25" thickBot="1" x14ac:dyDescent="0.35"/>
    <row r="3" spans="1:6" x14ac:dyDescent="0.3">
      <c r="A3" s="23" t="s">
        <v>88</v>
      </c>
      <c r="B3" s="24" t="s">
        <v>89</v>
      </c>
      <c r="C3" s="24" t="s">
        <v>260</v>
      </c>
      <c r="D3" s="24" t="s">
        <v>91</v>
      </c>
      <c r="E3" s="24" t="s">
        <v>92</v>
      </c>
      <c r="F3" s="25" t="s">
        <v>93</v>
      </c>
    </row>
    <row r="4" spans="1:6" x14ac:dyDescent="0.3">
      <c r="A4" s="26" t="s">
        <v>94</v>
      </c>
      <c r="B4" s="5" t="s">
        <v>95</v>
      </c>
      <c r="C4" s="22" t="s">
        <v>96</v>
      </c>
      <c r="D4" s="5">
        <v>60</v>
      </c>
      <c r="E4" s="5" t="s">
        <v>0</v>
      </c>
      <c r="F4" s="27" t="s">
        <v>97</v>
      </c>
    </row>
    <row r="5" spans="1:6" x14ac:dyDescent="0.3">
      <c r="A5" s="26" t="s">
        <v>98</v>
      </c>
      <c r="B5" s="5" t="s">
        <v>99</v>
      </c>
      <c r="C5" s="22"/>
      <c r="D5" s="5">
        <v>53</v>
      </c>
      <c r="E5" s="5" t="s">
        <v>100</v>
      </c>
      <c r="F5" s="27" t="s">
        <v>97</v>
      </c>
    </row>
    <row r="6" spans="1:6" x14ac:dyDescent="0.3">
      <c r="A6" s="26" t="s">
        <v>101</v>
      </c>
      <c r="B6" s="5" t="s">
        <v>102</v>
      </c>
      <c r="C6" s="22"/>
      <c r="D6" s="5">
        <v>47</v>
      </c>
      <c r="E6" s="5" t="s">
        <v>103</v>
      </c>
      <c r="F6" s="27" t="s">
        <v>104</v>
      </c>
    </row>
    <row r="7" spans="1:6" x14ac:dyDescent="0.3">
      <c r="A7" s="26" t="s">
        <v>105</v>
      </c>
      <c r="B7" s="5" t="s">
        <v>106</v>
      </c>
      <c r="C7" s="22"/>
      <c r="D7" s="5">
        <v>60</v>
      </c>
      <c r="E7" s="5" t="s">
        <v>107</v>
      </c>
      <c r="F7" s="27" t="s">
        <v>108</v>
      </c>
    </row>
    <row r="8" spans="1:6" x14ac:dyDescent="0.3">
      <c r="A8" s="26" t="s">
        <v>109</v>
      </c>
      <c r="B8" s="5" t="s">
        <v>110</v>
      </c>
      <c r="C8" s="22"/>
      <c r="D8" s="5">
        <v>50</v>
      </c>
      <c r="E8" s="5" t="s">
        <v>111</v>
      </c>
      <c r="F8" s="27" t="s">
        <v>108</v>
      </c>
    </row>
    <row r="9" spans="1:6" x14ac:dyDescent="0.3">
      <c r="A9" s="26" t="s">
        <v>112</v>
      </c>
      <c r="B9" s="5" t="s">
        <v>113</v>
      </c>
      <c r="C9" s="22" t="s">
        <v>114</v>
      </c>
      <c r="D9" s="5">
        <v>54</v>
      </c>
      <c r="E9" s="5" t="s">
        <v>115</v>
      </c>
      <c r="F9" s="27" t="s">
        <v>116</v>
      </c>
    </row>
    <row r="10" spans="1:6" x14ac:dyDescent="0.3">
      <c r="A10" s="26" t="s">
        <v>117</v>
      </c>
      <c r="B10" s="5" t="s">
        <v>118</v>
      </c>
      <c r="C10" s="22"/>
      <c r="D10" s="5">
        <v>50</v>
      </c>
      <c r="E10" s="5" t="s">
        <v>119</v>
      </c>
      <c r="F10" s="27" t="s">
        <v>116</v>
      </c>
    </row>
    <row r="11" spans="1:6" x14ac:dyDescent="0.3">
      <c r="A11" s="26" t="s">
        <v>120</v>
      </c>
      <c r="B11" s="5" t="s">
        <v>121</v>
      </c>
      <c r="C11" s="22"/>
      <c r="D11" s="5">
        <v>55</v>
      </c>
      <c r="E11" s="5" t="s">
        <v>122</v>
      </c>
      <c r="F11" s="27" t="s">
        <v>108</v>
      </c>
    </row>
    <row r="12" spans="1:6" x14ac:dyDescent="0.3">
      <c r="A12" s="26" t="s">
        <v>123</v>
      </c>
      <c r="B12" s="5" t="s">
        <v>124</v>
      </c>
      <c r="C12" s="22"/>
      <c r="D12" s="5">
        <v>53</v>
      </c>
      <c r="E12" s="5" t="s">
        <v>125</v>
      </c>
      <c r="F12" s="27" t="s">
        <v>126</v>
      </c>
    </row>
    <row r="13" spans="1:6" ht="17.25" thickBot="1" x14ac:dyDescent="0.35">
      <c r="A13" s="28" t="s">
        <v>127</v>
      </c>
      <c r="B13" s="29" t="s">
        <v>128</v>
      </c>
      <c r="C13" s="30"/>
      <c r="D13" s="29">
        <v>56</v>
      </c>
      <c r="E13" s="29" t="s">
        <v>129</v>
      </c>
      <c r="F13" s="31" t="s">
        <v>126</v>
      </c>
    </row>
  </sheetData>
  <mergeCells count="3">
    <mergeCell ref="A1:F1"/>
    <mergeCell ref="C9:C13"/>
    <mergeCell ref="C4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2"/>
  <sheetViews>
    <sheetView workbookViewId="0">
      <selection activeCell="A3" sqref="A3:F15"/>
    </sheetView>
  </sheetViews>
  <sheetFormatPr defaultRowHeight="16.5" x14ac:dyDescent="0.3"/>
  <cols>
    <col min="1" max="1" width="13.625" customWidth="1"/>
    <col min="2" max="2" width="10.75" bestFit="1" customWidth="1"/>
    <col min="4" max="4" width="13.625" customWidth="1"/>
    <col min="6" max="6" width="10.375" bestFit="1" customWidth="1"/>
  </cols>
  <sheetData>
    <row r="1" spans="1:6" ht="20.25" x14ac:dyDescent="0.3">
      <c r="A1" s="12" t="s">
        <v>131</v>
      </c>
      <c r="B1" s="12"/>
      <c r="C1" s="12"/>
      <c r="D1" s="12"/>
      <c r="E1" s="12"/>
      <c r="F1" s="12"/>
    </row>
    <row r="3" spans="1:6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</row>
    <row r="4" spans="1:6" x14ac:dyDescent="0.3">
      <c r="A4" s="5" t="s">
        <v>138</v>
      </c>
      <c r="B4" s="8">
        <v>42454</v>
      </c>
      <c r="C4" s="5" t="s">
        <v>139</v>
      </c>
      <c r="D4" s="5">
        <v>330</v>
      </c>
      <c r="E4" s="5" t="s">
        <v>140</v>
      </c>
      <c r="F4" s="5">
        <v>219</v>
      </c>
    </row>
    <row r="5" spans="1:6" x14ac:dyDescent="0.3">
      <c r="A5" s="5" t="s">
        <v>141</v>
      </c>
      <c r="B5" s="8">
        <v>42462</v>
      </c>
      <c r="C5" s="5" t="s">
        <v>142</v>
      </c>
      <c r="D5" s="5">
        <v>360</v>
      </c>
      <c r="E5" s="5" t="s">
        <v>143</v>
      </c>
      <c r="F5" s="5">
        <v>138</v>
      </c>
    </row>
    <row r="6" spans="1:6" x14ac:dyDescent="0.3">
      <c r="A6" s="5" t="s">
        <v>144</v>
      </c>
      <c r="B6" s="8">
        <v>42539</v>
      </c>
      <c r="C6" s="5" t="s">
        <v>145</v>
      </c>
      <c r="D6" s="5">
        <v>280</v>
      </c>
      <c r="E6" s="5" t="s">
        <v>146</v>
      </c>
      <c r="F6" s="5">
        <v>127</v>
      </c>
    </row>
    <row r="7" spans="1:6" x14ac:dyDescent="0.3">
      <c r="A7" s="5" t="s">
        <v>147</v>
      </c>
      <c r="B7" s="8">
        <v>42775</v>
      </c>
      <c r="C7" s="5" t="s">
        <v>148</v>
      </c>
      <c r="D7" s="5">
        <v>400</v>
      </c>
      <c r="E7" s="5" t="s">
        <v>149</v>
      </c>
      <c r="F7" s="5">
        <v>263</v>
      </c>
    </row>
    <row r="8" spans="1:6" x14ac:dyDescent="0.3">
      <c r="A8" s="5" t="s">
        <v>150</v>
      </c>
      <c r="B8" s="8">
        <v>42836</v>
      </c>
      <c r="C8" s="5" t="s">
        <v>151</v>
      </c>
      <c r="D8" s="5">
        <v>295</v>
      </c>
      <c r="E8" s="5" t="s">
        <v>152</v>
      </c>
      <c r="F8" s="5">
        <v>136</v>
      </c>
    </row>
    <row r="9" spans="1:6" x14ac:dyDescent="0.3">
      <c r="A9" s="5" t="s">
        <v>153</v>
      </c>
      <c r="B9" s="8">
        <v>42967</v>
      </c>
      <c r="C9" s="5" t="s">
        <v>154</v>
      </c>
      <c r="D9" s="5">
        <v>345</v>
      </c>
      <c r="E9" s="5" t="s">
        <v>155</v>
      </c>
      <c r="F9" s="5">
        <v>195</v>
      </c>
    </row>
    <row r="10" spans="1:6" x14ac:dyDescent="0.3">
      <c r="A10" s="5" t="s">
        <v>156</v>
      </c>
      <c r="B10" s="8">
        <v>43031</v>
      </c>
      <c r="C10" s="5" t="s">
        <v>157</v>
      </c>
      <c r="D10" s="5">
        <v>330</v>
      </c>
      <c r="E10" s="5" t="s">
        <v>158</v>
      </c>
      <c r="F10" s="5">
        <v>175</v>
      </c>
    </row>
    <row r="11" spans="1:6" x14ac:dyDescent="0.3">
      <c r="A11" s="5" t="s">
        <v>159</v>
      </c>
      <c r="B11" s="8">
        <v>43191</v>
      </c>
      <c r="C11" s="5" t="s">
        <v>160</v>
      </c>
      <c r="D11" s="5">
        <v>400</v>
      </c>
      <c r="E11" s="5" t="s">
        <v>161</v>
      </c>
      <c r="F11" s="5">
        <v>127</v>
      </c>
    </row>
    <row r="12" spans="1:6" x14ac:dyDescent="0.3">
      <c r="A12" s="5" t="s">
        <v>162</v>
      </c>
      <c r="B12" s="8">
        <v>43272</v>
      </c>
      <c r="C12" s="5" t="s">
        <v>163</v>
      </c>
      <c r="D12" s="5">
        <v>245</v>
      </c>
      <c r="E12" s="5" t="s">
        <v>164</v>
      </c>
      <c r="F12" s="5">
        <v>122</v>
      </c>
    </row>
    <row r="13" spans="1:6" x14ac:dyDescent="0.3">
      <c r="A13" s="5" t="s">
        <v>165</v>
      </c>
      <c r="B13" s="8">
        <v>43326</v>
      </c>
      <c r="C13" s="5" t="s">
        <v>166</v>
      </c>
      <c r="D13" s="5">
        <v>280</v>
      </c>
      <c r="E13" s="5" t="s">
        <v>167</v>
      </c>
      <c r="F13" s="5">
        <v>114</v>
      </c>
    </row>
    <row r="14" spans="1:6" x14ac:dyDescent="0.3">
      <c r="A14" s="5" t="s">
        <v>168</v>
      </c>
      <c r="B14" s="8">
        <v>43378</v>
      </c>
      <c r="C14" s="5" t="s">
        <v>169</v>
      </c>
      <c r="D14" s="5">
        <v>295</v>
      </c>
      <c r="E14" s="5" t="s">
        <v>170</v>
      </c>
      <c r="F14" s="5">
        <v>127</v>
      </c>
    </row>
    <row r="15" spans="1:6" x14ac:dyDescent="0.3">
      <c r="A15" s="5" t="s">
        <v>171</v>
      </c>
      <c r="B15" s="8">
        <v>43415</v>
      </c>
      <c r="C15" s="5" t="s">
        <v>172</v>
      </c>
      <c r="D15" s="5">
        <v>310</v>
      </c>
      <c r="E15" s="5" t="s">
        <v>173</v>
      </c>
      <c r="F15" s="5">
        <v>245</v>
      </c>
    </row>
    <row r="18" spans="1:6" x14ac:dyDescent="0.3">
      <c r="A18" s="1" t="s">
        <v>264</v>
      </c>
      <c r="B18" s="1" t="s">
        <v>262</v>
      </c>
      <c r="C18" s="1"/>
    </row>
    <row r="19" spans="1:6" x14ac:dyDescent="0.3">
      <c r="A19" s="1" t="s">
        <v>261</v>
      </c>
      <c r="B19" s="1" t="s">
        <v>263</v>
      </c>
      <c r="C19" s="1"/>
    </row>
    <row r="20" spans="1:6" x14ac:dyDescent="0.3">
      <c r="A20" s="1"/>
      <c r="B20" s="1"/>
      <c r="C20" s="1"/>
    </row>
    <row r="22" spans="1:6" x14ac:dyDescent="0.3">
      <c r="A22" s="5" t="s">
        <v>132</v>
      </c>
      <c r="B22" s="5" t="s">
        <v>133</v>
      </c>
      <c r="C22" s="5" t="s">
        <v>134</v>
      </c>
      <c r="D22" s="5" t="s">
        <v>135</v>
      </c>
      <c r="E22" s="5" t="s">
        <v>136</v>
      </c>
      <c r="F22" s="5" t="s">
        <v>137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opLeftCell="A10" workbookViewId="0">
      <selection activeCell="E36" sqref="E36"/>
    </sheetView>
  </sheetViews>
  <sheetFormatPr defaultRowHeight="16.5" x14ac:dyDescent="0.3"/>
  <cols>
    <col min="3" max="4" width="9.125" bestFit="1" customWidth="1"/>
    <col min="5" max="5" width="10.875" bestFit="1" customWidth="1"/>
    <col min="8" max="8" width="10.625" bestFit="1" customWidth="1"/>
  </cols>
  <sheetData>
    <row r="1" spans="1:9" x14ac:dyDescent="0.3">
      <c r="A1" s="2" t="s">
        <v>2</v>
      </c>
      <c r="B1" s="4" t="s">
        <v>3</v>
      </c>
      <c r="F1" s="3" t="s">
        <v>4</v>
      </c>
      <c r="G1" s="4" t="s">
        <v>5</v>
      </c>
    </row>
    <row r="2" spans="1:9" x14ac:dyDescent="0.3">
      <c r="A2" s="5" t="s">
        <v>6</v>
      </c>
      <c r="B2" s="5" t="s">
        <v>7</v>
      </c>
      <c r="C2" s="5" t="s">
        <v>8</v>
      </c>
      <c r="D2" s="5" t="s">
        <v>9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3">
      <c r="A3" s="5" t="s">
        <v>14</v>
      </c>
      <c r="B3" s="5" t="s">
        <v>15</v>
      </c>
      <c r="C3" s="5">
        <v>645</v>
      </c>
      <c r="D3" s="5" t="s">
        <v>0</v>
      </c>
      <c r="F3" s="5" t="s">
        <v>16</v>
      </c>
      <c r="G3" s="5">
        <v>94</v>
      </c>
      <c r="H3" s="7">
        <v>1382000</v>
      </c>
      <c r="I3" s="5" t="str">
        <f>IF(OR(G3&gt;=150, H3&gt;AVERAGE(H3:H12)),"VIP","일반")</f>
        <v>일반</v>
      </c>
    </row>
    <row r="4" spans="1:9" x14ac:dyDescent="0.3">
      <c r="A4" s="5" t="s">
        <v>17</v>
      </c>
      <c r="B4" s="5" t="s">
        <v>15</v>
      </c>
      <c r="C4" s="5">
        <v>574</v>
      </c>
      <c r="D4" s="5" t="s">
        <v>18</v>
      </c>
      <c r="F4" s="5" t="s">
        <v>19</v>
      </c>
      <c r="G4" s="5">
        <v>156</v>
      </c>
      <c r="H4" s="7">
        <v>1794000</v>
      </c>
      <c r="I4" s="5" t="str">
        <f t="shared" ref="I4:I12" si="0">IF(OR(G4&gt;=150, H4&gt;AVERAGE(H4:H13)),"VIP","일반")</f>
        <v>VIP</v>
      </c>
    </row>
    <row r="5" spans="1:9" x14ac:dyDescent="0.3">
      <c r="A5" s="5" t="s">
        <v>20</v>
      </c>
      <c r="B5" s="5" t="s">
        <v>15</v>
      </c>
      <c r="C5" s="5">
        <v>429</v>
      </c>
      <c r="D5" s="5" t="s">
        <v>21</v>
      </c>
      <c r="F5" s="5" t="s">
        <v>22</v>
      </c>
      <c r="G5" s="5">
        <v>83</v>
      </c>
      <c r="H5" s="7">
        <v>1652000</v>
      </c>
      <c r="I5" s="5" t="str">
        <f t="shared" si="0"/>
        <v>일반</v>
      </c>
    </row>
    <row r="6" spans="1:9" x14ac:dyDescent="0.3">
      <c r="A6" s="5" t="s">
        <v>14</v>
      </c>
      <c r="B6" s="5" t="s">
        <v>23</v>
      </c>
      <c r="C6" s="5">
        <v>721</v>
      </c>
      <c r="D6" s="5" t="s">
        <v>24</v>
      </c>
      <c r="F6" s="5" t="s">
        <v>25</v>
      </c>
      <c r="G6" s="5">
        <v>248</v>
      </c>
      <c r="H6" s="7">
        <v>4950000</v>
      </c>
      <c r="I6" s="5" t="str">
        <f t="shared" si="0"/>
        <v>VIP</v>
      </c>
    </row>
    <row r="7" spans="1:9" x14ac:dyDescent="0.3">
      <c r="A7" s="5" t="s">
        <v>17</v>
      </c>
      <c r="B7" s="5" t="s">
        <v>23</v>
      </c>
      <c r="C7" s="5">
        <v>827</v>
      </c>
      <c r="D7" s="5" t="s">
        <v>26</v>
      </c>
      <c r="F7" s="5" t="s">
        <v>27</v>
      </c>
      <c r="G7" s="5">
        <v>77</v>
      </c>
      <c r="H7" s="7">
        <v>1223000</v>
      </c>
      <c r="I7" s="5" t="str">
        <f t="shared" si="0"/>
        <v>일반</v>
      </c>
    </row>
    <row r="8" spans="1:9" x14ac:dyDescent="0.3">
      <c r="A8" s="5" t="s">
        <v>20</v>
      </c>
      <c r="B8" s="5" t="s">
        <v>23</v>
      </c>
      <c r="C8" s="5">
        <v>704</v>
      </c>
      <c r="D8" s="5" t="s">
        <v>28</v>
      </c>
      <c r="F8" s="5" t="s">
        <v>29</v>
      </c>
      <c r="G8" s="5">
        <v>64</v>
      </c>
      <c r="H8" s="7">
        <v>978000</v>
      </c>
      <c r="I8" s="5" t="str">
        <f t="shared" si="0"/>
        <v>일반</v>
      </c>
    </row>
    <row r="9" spans="1:9" x14ac:dyDescent="0.3">
      <c r="A9" s="5" t="s">
        <v>14</v>
      </c>
      <c r="B9" s="5" t="s">
        <v>30</v>
      </c>
      <c r="C9" s="5">
        <v>628</v>
      </c>
      <c r="D9" s="5" t="s">
        <v>31</v>
      </c>
      <c r="F9" s="5" t="s">
        <v>32</v>
      </c>
      <c r="G9" s="5">
        <v>85</v>
      </c>
      <c r="H9" s="7">
        <v>2460000</v>
      </c>
      <c r="I9" s="5" t="str">
        <f t="shared" si="0"/>
        <v>VIP</v>
      </c>
    </row>
    <row r="10" spans="1:9" x14ac:dyDescent="0.3">
      <c r="A10" s="5" t="s">
        <v>17</v>
      </c>
      <c r="B10" s="5" t="s">
        <v>30</v>
      </c>
      <c r="C10" s="5">
        <v>699</v>
      </c>
      <c r="D10" s="5" t="s">
        <v>33</v>
      </c>
      <c r="F10" s="5" t="s">
        <v>34</v>
      </c>
      <c r="G10" s="5">
        <v>173</v>
      </c>
      <c r="H10" s="7">
        <v>2961000</v>
      </c>
      <c r="I10" s="5" t="str">
        <f t="shared" si="0"/>
        <v>VIP</v>
      </c>
    </row>
    <row r="11" spans="1:9" x14ac:dyDescent="0.3">
      <c r="A11" s="5" t="s">
        <v>20</v>
      </c>
      <c r="B11" s="5" t="s">
        <v>30</v>
      </c>
      <c r="C11" s="5">
        <v>763</v>
      </c>
      <c r="D11" s="5" t="s">
        <v>35</v>
      </c>
      <c r="F11" s="5" t="s">
        <v>36</v>
      </c>
      <c r="G11" s="5">
        <v>59</v>
      </c>
      <c r="H11" s="7">
        <v>889000</v>
      </c>
      <c r="I11" s="5" t="str">
        <f t="shared" si="0"/>
        <v>일반</v>
      </c>
    </row>
    <row r="12" spans="1:9" x14ac:dyDescent="0.3">
      <c r="A12" s="13" t="s">
        <v>37</v>
      </c>
      <c r="B12" s="14"/>
      <c r="C12" s="15"/>
      <c r="D12" s="5" t="str">
        <f>VLOOKUP(DMAX(A2:D11,3,A2:A3),$C$3:$D$11,2,0)</f>
        <v>이상희</v>
      </c>
      <c r="F12" s="5" t="s">
        <v>38</v>
      </c>
      <c r="G12" s="5">
        <v>67</v>
      </c>
      <c r="H12" s="7">
        <v>1067000</v>
      </c>
      <c r="I12" s="5" t="str">
        <f t="shared" si="0"/>
        <v>일반</v>
      </c>
    </row>
    <row r="14" spans="1:9" x14ac:dyDescent="0.3">
      <c r="A14" s="3" t="s">
        <v>39</v>
      </c>
      <c r="B14" s="4" t="s">
        <v>40</v>
      </c>
      <c r="F14" s="3" t="s">
        <v>41</v>
      </c>
      <c r="G14" s="4" t="s">
        <v>42</v>
      </c>
    </row>
    <row r="15" spans="1:9" x14ac:dyDescent="0.3">
      <c r="A15" s="5" t="s">
        <v>43</v>
      </c>
      <c r="B15" s="5" t="s">
        <v>44</v>
      </c>
      <c r="C15" s="5" t="s">
        <v>45</v>
      </c>
      <c r="D15" s="5" t="s">
        <v>46</v>
      </c>
      <c r="F15" s="5" t="s">
        <v>47</v>
      </c>
      <c r="G15" s="5" t="s">
        <v>46</v>
      </c>
      <c r="H15" s="6" t="s">
        <v>48</v>
      </c>
    </row>
    <row r="16" spans="1:9" x14ac:dyDescent="0.3">
      <c r="A16" s="5">
        <v>211016</v>
      </c>
      <c r="B16" s="5" t="s">
        <v>49</v>
      </c>
      <c r="C16" s="5" t="s">
        <v>50</v>
      </c>
      <c r="D16" s="5">
        <v>86</v>
      </c>
      <c r="F16" s="5" t="s">
        <v>51</v>
      </c>
      <c r="G16" s="5">
        <v>91</v>
      </c>
      <c r="H16" s="5" t="str">
        <f>IF( _xlfn.RANK.EQ(G16,$G$16:$G$24)&lt;=3, CHOOSE(_xlfn.RANK.EQ(G16,$G$16:$G$24),"금매달","은매달","동매달"),"")</f>
        <v/>
      </c>
    </row>
    <row r="17" spans="1:8" x14ac:dyDescent="0.3">
      <c r="A17" s="5">
        <v>215007</v>
      </c>
      <c r="B17" s="5" t="s">
        <v>52</v>
      </c>
      <c r="C17" s="5" t="s">
        <v>53</v>
      </c>
      <c r="D17" s="5">
        <v>94</v>
      </c>
      <c r="F17" s="5" t="s">
        <v>54</v>
      </c>
      <c r="G17" s="5">
        <v>95</v>
      </c>
      <c r="H17" s="5" t="str">
        <f t="shared" ref="H17:H24" si="1">IF( _xlfn.RANK.EQ(G17,$G$16:$G$24)&lt;=3, CHOOSE(_xlfn.RANK.EQ(G17,$G$16:$G$24),"금매달","은매달","동매달"),"")</f>
        <v>은매달</v>
      </c>
    </row>
    <row r="18" spans="1:8" x14ac:dyDescent="0.3">
      <c r="A18" s="5">
        <v>215015</v>
      </c>
      <c r="B18" s="5" t="s">
        <v>52</v>
      </c>
      <c r="C18" s="5" t="s">
        <v>55</v>
      </c>
      <c r="D18" s="5">
        <v>75</v>
      </c>
      <c r="F18" s="5" t="s">
        <v>56</v>
      </c>
      <c r="G18" s="5">
        <v>86</v>
      </c>
      <c r="H18" s="5" t="str">
        <f t="shared" si="1"/>
        <v/>
      </c>
    </row>
    <row r="19" spans="1:8" x14ac:dyDescent="0.3">
      <c r="A19" s="5">
        <v>211025</v>
      </c>
      <c r="B19" s="5" t="s">
        <v>49</v>
      </c>
      <c r="C19" s="5" t="s">
        <v>57</v>
      </c>
      <c r="D19" s="5">
        <v>81</v>
      </c>
      <c r="F19" s="5" t="s">
        <v>58</v>
      </c>
      <c r="G19" s="5">
        <v>86</v>
      </c>
      <c r="H19" s="5" t="str">
        <f t="shared" si="1"/>
        <v/>
      </c>
    </row>
    <row r="20" spans="1:8" x14ac:dyDescent="0.3">
      <c r="A20" s="5">
        <v>211031</v>
      </c>
      <c r="B20" s="5" t="s">
        <v>49</v>
      </c>
      <c r="C20" s="5" t="s">
        <v>59</v>
      </c>
      <c r="D20" s="5">
        <v>96</v>
      </c>
      <c r="F20" s="5" t="s">
        <v>60</v>
      </c>
      <c r="G20" s="5">
        <v>98</v>
      </c>
      <c r="H20" s="5" t="str">
        <f t="shared" si="1"/>
        <v>금매달</v>
      </c>
    </row>
    <row r="21" spans="1:8" x14ac:dyDescent="0.3">
      <c r="A21" s="5">
        <v>215064</v>
      </c>
      <c r="B21" s="5" t="s">
        <v>52</v>
      </c>
      <c r="C21" s="5" t="s">
        <v>61</v>
      </c>
      <c r="D21" s="5">
        <v>88</v>
      </c>
      <c r="F21" s="5" t="s">
        <v>62</v>
      </c>
      <c r="G21" s="5">
        <v>90</v>
      </c>
      <c r="H21" s="5" t="str">
        <f t="shared" si="1"/>
        <v/>
      </c>
    </row>
    <row r="22" spans="1:8" x14ac:dyDescent="0.3">
      <c r="A22" s="5">
        <v>211046</v>
      </c>
      <c r="B22" s="5" t="s">
        <v>49</v>
      </c>
      <c r="C22" s="5" t="s">
        <v>63</v>
      </c>
      <c r="D22" s="5">
        <v>79</v>
      </c>
      <c r="F22" s="5" t="s">
        <v>64</v>
      </c>
      <c r="G22" s="5">
        <v>86</v>
      </c>
      <c r="H22" s="5" t="str">
        <f t="shared" si="1"/>
        <v/>
      </c>
    </row>
    <row r="23" spans="1:8" x14ac:dyDescent="0.3">
      <c r="A23" s="5">
        <v>215089</v>
      </c>
      <c r="B23" s="5" t="s">
        <v>52</v>
      </c>
      <c r="C23" s="5" t="s">
        <v>65</v>
      </c>
      <c r="D23" s="5">
        <v>67</v>
      </c>
      <c r="F23" s="5" t="s">
        <v>66</v>
      </c>
      <c r="G23" s="5">
        <v>94</v>
      </c>
      <c r="H23" s="5" t="str">
        <f t="shared" si="1"/>
        <v>동매달</v>
      </c>
    </row>
    <row r="24" spans="1:8" x14ac:dyDescent="0.3">
      <c r="A24" s="13" t="s">
        <v>67</v>
      </c>
      <c r="B24" s="14"/>
      <c r="C24" s="15"/>
      <c r="D24" s="5">
        <f>ABS(SUMIF(B16:B23,"컴퓨터",D16:D23)-SUMIF(B16:B23,"정보처리",D16:D23))</f>
        <v>18</v>
      </c>
      <c r="F24" s="5" t="s">
        <v>68</v>
      </c>
      <c r="G24" s="5">
        <v>88</v>
      </c>
      <c r="H24" s="5" t="str">
        <f t="shared" si="1"/>
        <v/>
      </c>
    </row>
    <row r="26" spans="1:8" x14ac:dyDescent="0.3">
      <c r="A26" s="3" t="s">
        <v>69</v>
      </c>
      <c r="B26" s="4" t="s">
        <v>70</v>
      </c>
    </row>
    <row r="27" spans="1:8" x14ac:dyDescent="0.3">
      <c r="A27" s="5" t="s">
        <v>71</v>
      </c>
      <c r="B27" s="5" t="s">
        <v>72</v>
      </c>
      <c r="C27" s="5" t="s">
        <v>73</v>
      </c>
      <c r="D27" s="5" t="s">
        <v>74</v>
      </c>
      <c r="E27" s="5" t="s">
        <v>75</v>
      </c>
    </row>
    <row r="28" spans="1:8" x14ac:dyDescent="0.3">
      <c r="A28" s="5" t="s">
        <v>76</v>
      </c>
      <c r="B28" s="5" t="s">
        <v>77</v>
      </c>
      <c r="C28" s="7">
        <v>3900</v>
      </c>
      <c r="D28" s="7">
        <v>116</v>
      </c>
      <c r="E28" s="7">
        <v>452400</v>
      </c>
    </row>
    <row r="29" spans="1:8" x14ac:dyDescent="0.3">
      <c r="A29" s="5" t="s">
        <v>78</v>
      </c>
      <c r="B29" s="5" t="s">
        <v>79</v>
      </c>
      <c r="C29" s="7">
        <v>4600</v>
      </c>
      <c r="D29" s="7">
        <v>128</v>
      </c>
      <c r="E29" s="7">
        <v>588800</v>
      </c>
    </row>
    <row r="30" spans="1:8" x14ac:dyDescent="0.3">
      <c r="A30" s="5" t="s">
        <v>78</v>
      </c>
      <c r="B30" s="5" t="s">
        <v>80</v>
      </c>
      <c r="C30" s="7">
        <v>9800</v>
      </c>
      <c r="D30" s="7">
        <v>88</v>
      </c>
      <c r="E30" s="7">
        <v>862400</v>
      </c>
    </row>
    <row r="31" spans="1:8" x14ac:dyDescent="0.3">
      <c r="A31" s="5" t="s">
        <v>81</v>
      </c>
      <c r="B31" s="5" t="s">
        <v>82</v>
      </c>
      <c r="C31" s="7">
        <v>6700</v>
      </c>
      <c r="D31" s="7">
        <v>123</v>
      </c>
      <c r="E31" s="7">
        <v>824100</v>
      </c>
    </row>
    <row r="32" spans="1:8" x14ac:dyDescent="0.3">
      <c r="A32" s="5" t="s">
        <v>78</v>
      </c>
      <c r="B32" s="5" t="s">
        <v>83</v>
      </c>
      <c r="C32" s="7">
        <v>8800</v>
      </c>
      <c r="D32" s="7">
        <v>94</v>
      </c>
      <c r="E32" s="7">
        <v>827200</v>
      </c>
    </row>
    <row r="33" spans="1:6" x14ac:dyDescent="0.3">
      <c r="A33" s="5" t="s">
        <v>81</v>
      </c>
      <c r="B33" s="5" t="s">
        <v>84</v>
      </c>
      <c r="C33" s="7">
        <v>9500</v>
      </c>
      <c r="D33" s="7">
        <v>157</v>
      </c>
      <c r="E33" s="7">
        <v>1491500</v>
      </c>
      <c r="F33" s="1" t="s">
        <v>85</v>
      </c>
    </row>
    <row r="34" spans="1:6" x14ac:dyDescent="0.3">
      <c r="A34" s="5" t="s">
        <v>76</v>
      </c>
      <c r="B34" s="5" t="s">
        <v>86</v>
      </c>
      <c r="C34" s="7">
        <v>4500</v>
      </c>
      <c r="D34" s="7">
        <v>167</v>
      </c>
      <c r="E34" s="7">
        <v>751500</v>
      </c>
      <c r="F34" s="5" t="s">
        <v>277</v>
      </c>
    </row>
    <row r="35" spans="1:6" x14ac:dyDescent="0.3">
      <c r="A35" s="13" t="s">
        <v>87</v>
      </c>
      <c r="B35" s="14"/>
      <c r="C35" s="14"/>
      <c r="D35" s="15"/>
      <c r="E35" s="7">
        <f>ROUNDUP(DSUM(A27:E34,5,F34:F35),-3)</f>
        <v>2279000</v>
      </c>
      <c r="F35" s="5" t="s">
        <v>278</v>
      </c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A805-1469-444C-B43A-2997F8EFCE51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4.625" bestFit="1" customWidth="1" outlineLevel="1"/>
  </cols>
  <sheetData>
    <row r="1" spans="2:6" ht="17.25" thickBot="1" x14ac:dyDescent="0.35"/>
    <row r="2" spans="2:6" x14ac:dyDescent="0.3">
      <c r="B2" s="36" t="s">
        <v>270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272</v>
      </c>
      <c r="E3" s="44" t="s">
        <v>267</v>
      </c>
      <c r="F3" s="44" t="s">
        <v>269</v>
      </c>
    </row>
    <row r="4" spans="2:6" ht="40.5" hidden="1" outlineLevel="1" x14ac:dyDescent="0.3">
      <c r="B4" s="39"/>
      <c r="C4" s="39"/>
      <c r="D4" s="32"/>
      <c r="E4" s="46" t="s">
        <v>268</v>
      </c>
      <c r="F4" s="46" t="s">
        <v>268</v>
      </c>
    </row>
    <row r="5" spans="2:6" x14ac:dyDescent="0.3">
      <c r="B5" s="40" t="s">
        <v>271</v>
      </c>
      <c r="C5" s="41"/>
      <c r="D5" s="38"/>
      <c r="E5" s="38"/>
      <c r="F5" s="38"/>
    </row>
    <row r="6" spans="2:6" outlineLevel="1" x14ac:dyDescent="0.3">
      <c r="B6" s="39"/>
      <c r="C6" s="39" t="s">
        <v>265</v>
      </c>
      <c r="D6" s="33">
        <v>0.3</v>
      </c>
      <c r="E6" s="45">
        <v>0.35</v>
      </c>
      <c r="F6" s="45">
        <v>0.25</v>
      </c>
    </row>
    <row r="7" spans="2:6" x14ac:dyDescent="0.3">
      <c r="B7" s="40" t="s">
        <v>273</v>
      </c>
      <c r="C7" s="41"/>
      <c r="D7" s="38"/>
      <c r="E7" s="38"/>
      <c r="F7" s="38"/>
    </row>
    <row r="8" spans="2:6" ht="17.25" outlineLevel="1" thickBot="1" x14ac:dyDescent="0.35">
      <c r="B8" s="42"/>
      <c r="C8" s="42" t="s">
        <v>266</v>
      </c>
      <c r="D8" s="34">
        <v>1329036930</v>
      </c>
      <c r="E8" s="34">
        <v>1550543085</v>
      </c>
      <c r="F8" s="34">
        <v>1107530775</v>
      </c>
    </row>
    <row r="9" spans="2:6" x14ac:dyDescent="0.3">
      <c r="B9" t="s">
        <v>274</v>
      </c>
    </row>
    <row r="10" spans="2:6" x14ac:dyDescent="0.3">
      <c r="B10" t="s">
        <v>275</v>
      </c>
    </row>
    <row r="11" spans="2:6" x14ac:dyDescent="0.3">
      <c r="B11" t="s">
        <v>276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G15" sqref="G15"/>
    </sheetView>
  </sheetViews>
  <sheetFormatPr defaultRowHeight="16.5" x14ac:dyDescent="0.3"/>
  <cols>
    <col min="2" max="2" width="9.125" bestFit="1" customWidth="1"/>
    <col min="3" max="5" width="10.625" bestFit="1" customWidth="1"/>
    <col min="6" max="7" width="14.25" bestFit="1" customWidth="1"/>
  </cols>
  <sheetData>
    <row r="1" spans="1:7" ht="20.25" x14ac:dyDescent="0.3">
      <c r="A1" s="12" t="s">
        <v>174</v>
      </c>
      <c r="B1" s="12"/>
      <c r="C1" s="12"/>
      <c r="D1" s="12"/>
      <c r="E1" s="12"/>
      <c r="F1" s="12"/>
      <c r="G1" s="12"/>
    </row>
    <row r="3" spans="1:7" x14ac:dyDescent="0.3">
      <c r="A3" s="18" t="s">
        <v>176</v>
      </c>
      <c r="B3" s="18" t="s">
        <v>177</v>
      </c>
      <c r="C3" s="16" t="s">
        <v>178</v>
      </c>
      <c r="D3" s="20"/>
      <c r="E3" s="17"/>
      <c r="F3" s="18" t="s">
        <v>179</v>
      </c>
      <c r="G3" s="18" t="s">
        <v>180</v>
      </c>
    </row>
    <row r="4" spans="1:7" x14ac:dyDescent="0.3">
      <c r="A4" s="19"/>
      <c r="B4" s="19"/>
      <c r="C4" s="5" t="s">
        <v>181</v>
      </c>
      <c r="D4" s="5" t="s">
        <v>182</v>
      </c>
      <c r="E4" s="5" t="s">
        <v>183</v>
      </c>
      <c r="F4" s="19"/>
      <c r="G4" s="19"/>
    </row>
    <row r="5" spans="1:7" x14ac:dyDescent="0.3">
      <c r="A5" s="5" t="s">
        <v>184</v>
      </c>
      <c r="B5" s="7">
        <v>600</v>
      </c>
      <c r="C5" s="7">
        <v>165232</v>
      </c>
      <c r="D5" s="7">
        <v>190017</v>
      </c>
      <c r="E5" s="7">
        <v>183419</v>
      </c>
      <c r="F5" s="7">
        <f>B5*(C5+D5+E5)</f>
        <v>323200800</v>
      </c>
      <c r="G5" s="7">
        <f>F5*$B$17</f>
        <v>96960240</v>
      </c>
    </row>
    <row r="6" spans="1:7" x14ac:dyDescent="0.3">
      <c r="A6" s="5" t="s">
        <v>185</v>
      </c>
      <c r="B6" s="7">
        <v>500</v>
      </c>
      <c r="C6" s="7">
        <v>241773</v>
      </c>
      <c r="D6" s="7">
        <v>278039</v>
      </c>
      <c r="E6" s="7">
        <v>325306</v>
      </c>
      <c r="F6" s="7">
        <f t="shared" ref="F6:F14" si="0">B6*(C6+D6+E6)</f>
        <v>422559000</v>
      </c>
      <c r="G6" s="7">
        <f t="shared" ref="G6:G14" si="1">F6*$B$17</f>
        <v>126767700</v>
      </c>
    </row>
    <row r="7" spans="1:7" x14ac:dyDescent="0.3">
      <c r="A7" s="5" t="s">
        <v>186</v>
      </c>
      <c r="B7" s="7">
        <v>1000</v>
      </c>
      <c r="C7" s="7">
        <v>192741</v>
      </c>
      <c r="D7" s="7">
        <v>183414</v>
      </c>
      <c r="E7" s="7">
        <v>214591</v>
      </c>
      <c r="F7" s="7">
        <f t="shared" si="0"/>
        <v>590746000</v>
      </c>
      <c r="G7" s="7">
        <f t="shared" si="1"/>
        <v>177223800</v>
      </c>
    </row>
    <row r="8" spans="1:7" x14ac:dyDescent="0.3">
      <c r="A8" s="5" t="s">
        <v>187</v>
      </c>
      <c r="B8" s="7">
        <v>500</v>
      </c>
      <c r="C8" s="7">
        <v>295604</v>
      </c>
      <c r="D8" s="7">
        <v>339945</v>
      </c>
      <c r="E8" s="7">
        <v>315213</v>
      </c>
      <c r="F8" s="7">
        <f t="shared" si="0"/>
        <v>475381000</v>
      </c>
      <c r="G8" s="7">
        <f t="shared" si="1"/>
        <v>142614300</v>
      </c>
    </row>
    <row r="9" spans="1:7" x14ac:dyDescent="0.3">
      <c r="A9" s="5" t="s">
        <v>188</v>
      </c>
      <c r="B9" s="7">
        <v>700</v>
      </c>
      <c r="C9" s="7">
        <v>243925</v>
      </c>
      <c r="D9" s="7">
        <v>201453</v>
      </c>
      <c r="E9" s="7">
        <v>235705</v>
      </c>
      <c r="F9" s="7">
        <f t="shared" si="0"/>
        <v>476758100</v>
      </c>
      <c r="G9" s="7">
        <f t="shared" si="1"/>
        <v>143027430</v>
      </c>
    </row>
    <row r="10" spans="1:7" x14ac:dyDescent="0.3">
      <c r="A10" s="5" t="s">
        <v>189</v>
      </c>
      <c r="B10" s="7">
        <v>600</v>
      </c>
      <c r="C10" s="7">
        <v>193849</v>
      </c>
      <c r="D10" s="7">
        <v>188321</v>
      </c>
      <c r="E10" s="7">
        <v>220336</v>
      </c>
      <c r="F10" s="7">
        <f t="shared" si="0"/>
        <v>361503600</v>
      </c>
      <c r="G10" s="7">
        <f t="shared" si="1"/>
        <v>108451080</v>
      </c>
    </row>
    <row r="11" spans="1:7" x14ac:dyDescent="0.3">
      <c r="A11" s="5" t="s">
        <v>190</v>
      </c>
      <c r="B11" s="7">
        <v>500</v>
      </c>
      <c r="C11" s="7">
        <v>324151</v>
      </c>
      <c r="D11" s="7">
        <v>301765</v>
      </c>
      <c r="E11" s="7">
        <v>334131</v>
      </c>
      <c r="F11" s="7">
        <f t="shared" si="0"/>
        <v>480023500</v>
      </c>
      <c r="G11" s="7">
        <f t="shared" si="1"/>
        <v>144007050</v>
      </c>
    </row>
    <row r="12" spans="1:7" x14ac:dyDescent="0.3">
      <c r="A12" s="5" t="s">
        <v>191</v>
      </c>
      <c r="B12" s="7">
        <v>500</v>
      </c>
      <c r="C12" s="7">
        <v>157232</v>
      </c>
      <c r="D12" s="7">
        <v>180817</v>
      </c>
      <c r="E12" s="7">
        <v>211556</v>
      </c>
      <c r="F12" s="7">
        <f t="shared" si="0"/>
        <v>274802500</v>
      </c>
      <c r="G12" s="7">
        <f t="shared" si="1"/>
        <v>82440750</v>
      </c>
    </row>
    <row r="13" spans="1:7" x14ac:dyDescent="0.3">
      <c r="A13" s="5" t="s">
        <v>192</v>
      </c>
      <c r="B13" s="7">
        <v>600</v>
      </c>
      <c r="C13" s="7">
        <v>201476</v>
      </c>
      <c r="D13" s="7">
        <v>231697</v>
      </c>
      <c r="E13" s="7">
        <v>223549</v>
      </c>
      <c r="F13" s="7">
        <f t="shared" si="0"/>
        <v>394033200</v>
      </c>
      <c r="G13" s="7">
        <f t="shared" si="1"/>
        <v>118209960</v>
      </c>
    </row>
    <row r="14" spans="1:7" x14ac:dyDescent="0.3">
      <c r="A14" s="5" t="s">
        <v>193</v>
      </c>
      <c r="B14" s="7">
        <v>600</v>
      </c>
      <c r="C14" s="7">
        <v>322905</v>
      </c>
      <c r="D14" s="7">
        <v>371341</v>
      </c>
      <c r="E14" s="7">
        <v>357613</v>
      </c>
      <c r="F14" s="7">
        <f t="shared" si="0"/>
        <v>631115400</v>
      </c>
      <c r="G14" s="7">
        <f t="shared" si="1"/>
        <v>189334620</v>
      </c>
    </row>
    <row r="15" spans="1:7" x14ac:dyDescent="0.3">
      <c r="A15" s="16" t="s">
        <v>195</v>
      </c>
      <c r="B15" s="17"/>
      <c r="C15" s="7">
        <f>SUM(C5:C14)</f>
        <v>2338888</v>
      </c>
      <c r="D15" s="7">
        <f t="shared" ref="D15:G15" si="2">SUM(D5:D14)</f>
        <v>2466809</v>
      </c>
      <c r="E15" s="7">
        <f t="shared" si="2"/>
        <v>2621419</v>
      </c>
      <c r="F15" s="7">
        <f t="shared" si="2"/>
        <v>4430123100</v>
      </c>
      <c r="G15" s="7">
        <f t="shared" si="2"/>
        <v>1329036930</v>
      </c>
    </row>
    <row r="17" spans="1:2" x14ac:dyDescent="0.3">
      <c r="A17" s="5" t="s">
        <v>196</v>
      </c>
      <c r="B17" s="9">
        <v>0.3</v>
      </c>
    </row>
  </sheetData>
  <scenarios current="0" sqref="G15">
    <scenario name="순이익률인상" locked="1" count="1" user="잔돈10원" comment="만든 사람 잔돈10원 날짜 2024-12-07">
      <inputCells r="B17" val="0.35" numFmtId="9"/>
    </scenario>
    <scenario name="순이익률인하" locked="1" count="1" user="잔돈10원" comment="만든 사람 잔돈10원 날짜 2024-12-07">
      <inputCells r="B17" val="0.25" numFmtId="9"/>
    </scenario>
  </scenarios>
  <mergeCells count="7">
    <mergeCell ref="A1:G1"/>
    <mergeCell ref="A15:B15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1"/>
  <sheetViews>
    <sheetView workbookViewId="0">
      <selection activeCell="D6" sqref="D6"/>
    </sheetView>
  </sheetViews>
  <sheetFormatPr defaultRowHeight="16.5" x14ac:dyDescent="0.3"/>
  <cols>
    <col min="1" max="1" width="12.375" bestFit="1" customWidth="1"/>
    <col min="6" max="6" width="11.625" bestFit="1" customWidth="1"/>
  </cols>
  <sheetData>
    <row r="1" spans="1:6" ht="20.25" x14ac:dyDescent="0.3">
      <c r="A1" s="12" t="s">
        <v>197</v>
      </c>
      <c r="B1" s="12"/>
      <c r="C1" s="12"/>
      <c r="D1" s="12"/>
      <c r="E1" s="12"/>
      <c r="F1" s="12"/>
    </row>
    <row r="3" spans="1:6" x14ac:dyDescent="0.3">
      <c r="A3" s="5" t="s">
        <v>175</v>
      </c>
      <c r="B3" s="5" t="s">
        <v>73</v>
      </c>
      <c r="C3" s="5" t="s">
        <v>198</v>
      </c>
      <c r="D3" s="5" t="s">
        <v>199</v>
      </c>
      <c r="E3" s="5" t="s">
        <v>74</v>
      </c>
      <c r="F3" s="5" t="s">
        <v>75</v>
      </c>
    </row>
    <row r="4" spans="1:6" x14ac:dyDescent="0.3">
      <c r="A4" s="5" t="s">
        <v>200</v>
      </c>
      <c r="B4" s="7">
        <v>65000</v>
      </c>
      <c r="C4" s="11">
        <v>34</v>
      </c>
      <c r="D4" s="11">
        <v>120</v>
      </c>
      <c r="E4" s="11">
        <v>109</v>
      </c>
      <c r="F4" s="7">
        <f>B4*E4</f>
        <v>7085000</v>
      </c>
    </row>
    <row r="5" spans="1:6" x14ac:dyDescent="0.3">
      <c r="A5" s="5" t="s">
        <v>201</v>
      </c>
      <c r="B5" s="7">
        <v>72000</v>
      </c>
      <c r="C5" s="11">
        <v>28</v>
      </c>
      <c r="D5" s="11">
        <v>130</v>
      </c>
      <c r="E5" s="11">
        <v>138.88888888888891</v>
      </c>
      <c r="F5" s="7">
        <f t="shared" ref="F5:F11" si="0">B5*E5</f>
        <v>10000000.000000002</v>
      </c>
    </row>
    <row r="6" spans="1:6" x14ac:dyDescent="0.3">
      <c r="A6" s="5" t="s">
        <v>202</v>
      </c>
      <c r="B6" s="7">
        <v>76500</v>
      </c>
      <c r="C6" s="11">
        <v>31</v>
      </c>
      <c r="D6" s="11">
        <v>150</v>
      </c>
      <c r="E6" s="11">
        <v>172</v>
      </c>
      <c r="F6" s="7">
        <f t="shared" si="0"/>
        <v>13158000</v>
      </c>
    </row>
    <row r="7" spans="1:6" x14ac:dyDescent="0.3">
      <c r="A7" s="5" t="s">
        <v>203</v>
      </c>
      <c r="B7" s="7">
        <v>70000</v>
      </c>
      <c r="C7" s="11">
        <v>24</v>
      </c>
      <c r="D7" s="11">
        <v>100</v>
      </c>
      <c r="E7" s="11">
        <v>94</v>
      </c>
      <c r="F7" s="7">
        <f t="shared" si="0"/>
        <v>6580000</v>
      </c>
    </row>
    <row r="8" spans="1:6" x14ac:dyDescent="0.3">
      <c r="A8" s="5" t="s">
        <v>204</v>
      </c>
      <c r="B8" s="7">
        <v>82000</v>
      </c>
      <c r="C8" s="11">
        <v>11</v>
      </c>
      <c r="D8" s="11">
        <v>150</v>
      </c>
      <c r="E8" s="11">
        <v>155</v>
      </c>
      <c r="F8" s="7">
        <f t="shared" si="0"/>
        <v>12710000</v>
      </c>
    </row>
    <row r="9" spans="1:6" x14ac:dyDescent="0.3">
      <c r="A9" s="5" t="s">
        <v>205</v>
      </c>
      <c r="B9" s="7">
        <v>73000</v>
      </c>
      <c r="C9" s="11">
        <v>24</v>
      </c>
      <c r="D9" s="11">
        <v>120</v>
      </c>
      <c r="E9" s="11">
        <v>117</v>
      </c>
      <c r="F9" s="7">
        <f t="shared" si="0"/>
        <v>8541000</v>
      </c>
    </row>
    <row r="10" spans="1:6" x14ac:dyDescent="0.3">
      <c r="A10" s="5" t="s">
        <v>206</v>
      </c>
      <c r="B10" s="7">
        <v>61000</v>
      </c>
      <c r="C10" s="11">
        <v>28</v>
      </c>
      <c r="D10" s="11">
        <v>140</v>
      </c>
      <c r="E10" s="11">
        <v>157</v>
      </c>
      <c r="F10" s="7">
        <f t="shared" si="0"/>
        <v>9577000</v>
      </c>
    </row>
    <row r="11" spans="1:6" x14ac:dyDescent="0.3">
      <c r="A11" s="5" t="s">
        <v>207</v>
      </c>
      <c r="B11" s="7">
        <v>69000</v>
      </c>
      <c r="C11" s="11">
        <v>26</v>
      </c>
      <c r="D11" s="11">
        <v>150</v>
      </c>
      <c r="E11" s="11">
        <v>154</v>
      </c>
      <c r="F11" s="7">
        <f t="shared" si="0"/>
        <v>10626000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H14" sqref="H14"/>
    </sheetView>
  </sheetViews>
  <sheetFormatPr defaultRowHeight="16.5" x14ac:dyDescent="0.3"/>
  <cols>
    <col min="2" max="7" width="6.625" customWidth="1"/>
  </cols>
  <sheetData>
    <row r="1" spans="1:8" ht="20.25" x14ac:dyDescent="0.3">
      <c r="A1" s="12" t="s">
        <v>208</v>
      </c>
      <c r="B1" s="12"/>
      <c r="C1" s="12"/>
      <c r="D1" s="12"/>
      <c r="E1" s="12"/>
      <c r="F1" s="12"/>
      <c r="G1" s="12"/>
      <c r="H1" s="12"/>
    </row>
    <row r="3" spans="1:8" x14ac:dyDescent="0.3">
      <c r="A3" s="47" t="s">
        <v>90</v>
      </c>
      <c r="B3" s="47" t="s">
        <v>209</v>
      </c>
      <c r="C3" s="47" t="s">
        <v>210</v>
      </c>
      <c r="D3" s="47" t="s">
        <v>211</v>
      </c>
      <c r="E3" s="47" t="s">
        <v>212</v>
      </c>
      <c r="F3" s="47" t="s">
        <v>213</v>
      </c>
      <c r="G3" s="47" t="s">
        <v>214</v>
      </c>
      <c r="H3" s="47" t="s">
        <v>194</v>
      </c>
    </row>
    <row r="4" spans="1:8" x14ac:dyDescent="0.3">
      <c r="A4" s="5" t="s">
        <v>215</v>
      </c>
      <c r="B4" s="5">
        <v>51</v>
      </c>
      <c r="C4" s="5">
        <v>37</v>
      </c>
      <c r="D4" s="5">
        <v>33</v>
      </c>
      <c r="E4" s="5">
        <v>35</v>
      </c>
      <c r="F4" s="5">
        <v>38</v>
      </c>
      <c r="G4" s="5">
        <v>46</v>
      </c>
      <c r="H4" s="5">
        <f>SUM(B4:G4)</f>
        <v>240</v>
      </c>
    </row>
    <row r="5" spans="1:8" x14ac:dyDescent="0.3">
      <c r="A5" s="5" t="s">
        <v>216</v>
      </c>
      <c r="B5" s="5">
        <v>48</v>
      </c>
      <c r="C5" s="5">
        <v>38</v>
      </c>
      <c r="D5" s="5">
        <v>40</v>
      </c>
      <c r="E5" s="5">
        <v>35</v>
      </c>
      <c r="F5" s="5">
        <v>36</v>
      </c>
      <c r="G5" s="5">
        <v>34</v>
      </c>
      <c r="H5" s="5">
        <f t="shared" ref="H5:H8" si="0">SUM(B5:G5)</f>
        <v>231</v>
      </c>
    </row>
    <row r="6" spans="1:8" x14ac:dyDescent="0.3">
      <c r="A6" s="5" t="s">
        <v>217</v>
      </c>
      <c r="B6" s="5">
        <v>53</v>
      </c>
      <c r="C6" s="5">
        <v>50</v>
      </c>
      <c r="D6" s="5">
        <v>46</v>
      </c>
      <c r="E6" s="5">
        <v>37</v>
      </c>
      <c r="F6" s="5">
        <v>42</v>
      </c>
      <c r="G6" s="5">
        <v>41</v>
      </c>
      <c r="H6" s="5">
        <f t="shared" si="0"/>
        <v>269</v>
      </c>
    </row>
    <row r="7" spans="1:8" x14ac:dyDescent="0.3">
      <c r="A7" s="5" t="s">
        <v>218</v>
      </c>
      <c r="B7" s="5">
        <v>32</v>
      </c>
      <c r="C7" s="5">
        <v>26</v>
      </c>
      <c r="D7" s="5">
        <v>25</v>
      </c>
      <c r="E7" s="5">
        <v>22</v>
      </c>
      <c r="F7" s="5">
        <v>19</v>
      </c>
      <c r="G7" s="5">
        <v>22</v>
      </c>
      <c r="H7" s="5">
        <f t="shared" si="0"/>
        <v>146</v>
      </c>
    </row>
    <row r="8" spans="1:8" x14ac:dyDescent="0.3">
      <c r="A8" s="5" t="s">
        <v>219</v>
      </c>
      <c r="B8" s="5">
        <v>63</v>
      </c>
      <c r="C8" s="5">
        <v>56</v>
      </c>
      <c r="D8" s="5">
        <v>60</v>
      </c>
      <c r="E8" s="5">
        <v>45</v>
      </c>
      <c r="F8" s="5">
        <v>51</v>
      </c>
      <c r="G8" s="5">
        <v>55</v>
      </c>
      <c r="H8" s="5">
        <f t="shared" si="0"/>
        <v>330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371475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O22" sqref="O22"/>
    </sheetView>
  </sheetViews>
  <sheetFormatPr defaultRowHeight="16.5" x14ac:dyDescent="0.3"/>
  <sheetData>
    <row r="1" spans="1:6" ht="20.25" x14ac:dyDescent="0.3">
      <c r="A1" s="12" t="s">
        <v>220</v>
      </c>
      <c r="B1" s="12"/>
      <c r="C1" s="12"/>
      <c r="D1" s="12"/>
      <c r="E1" s="12"/>
      <c r="F1" s="12"/>
    </row>
    <row r="3" spans="1:6" x14ac:dyDescent="0.3">
      <c r="A3" s="5" t="s">
        <v>45</v>
      </c>
      <c r="B3" s="5" t="s">
        <v>221</v>
      </c>
      <c r="C3" s="5" t="s">
        <v>222</v>
      </c>
      <c r="D3" s="5" t="s">
        <v>223</v>
      </c>
      <c r="E3" s="5" t="s">
        <v>224</v>
      </c>
      <c r="F3" s="5" t="s">
        <v>225</v>
      </c>
    </row>
    <row r="4" spans="1:6" x14ac:dyDescent="0.3">
      <c r="A4" s="5" t="s">
        <v>226</v>
      </c>
      <c r="B4" s="5">
        <v>86</v>
      </c>
      <c r="C4" s="5">
        <v>89</v>
      </c>
      <c r="D4" s="5">
        <v>91</v>
      </c>
      <c r="E4" s="5">
        <f>SUM(B4:D4)</f>
        <v>266</v>
      </c>
      <c r="F4" s="10">
        <f>E4/3</f>
        <v>88.666666666666671</v>
      </c>
    </row>
    <row r="5" spans="1:6" x14ac:dyDescent="0.3">
      <c r="A5" s="5" t="s">
        <v>227</v>
      </c>
      <c r="B5" s="5">
        <v>94</v>
      </c>
      <c r="C5" s="5">
        <v>93</v>
      </c>
      <c r="D5" s="5">
        <v>94</v>
      </c>
      <c r="E5" s="5">
        <f t="shared" ref="E5:E9" si="0">SUM(B5:D5)</f>
        <v>281</v>
      </c>
      <c r="F5" s="10">
        <f t="shared" ref="F5:F9" si="1">E5/3</f>
        <v>93.666666666666671</v>
      </c>
    </row>
    <row r="6" spans="1:6" x14ac:dyDescent="0.3">
      <c r="A6" s="5" t="s">
        <v>228</v>
      </c>
      <c r="B6" s="5">
        <v>83</v>
      </c>
      <c r="C6" s="5">
        <v>88</v>
      </c>
      <c r="D6" s="5">
        <v>82</v>
      </c>
      <c r="E6" s="5">
        <f t="shared" si="0"/>
        <v>253</v>
      </c>
      <c r="F6" s="10">
        <f t="shared" si="1"/>
        <v>84.333333333333329</v>
      </c>
    </row>
    <row r="7" spans="1:6" x14ac:dyDescent="0.3">
      <c r="A7" s="5" t="s">
        <v>229</v>
      </c>
      <c r="B7" s="5">
        <v>71</v>
      </c>
      <c r="C7" s="5">
        <v>70</v>
      </c>
      <c r="D7" s="5">
        <v>64</v>
      </c>
      <c r="E7" s="5">
        <f t="shared" si="0"/>
        <v>205</v>
      </c>
      <c r="F7" s="10">
        <f t="shared" si="1"/>
        <v>68.333333333333329</v>
      </c>
    </row>
    <row r="8" spans="1:6" x14ac:dyDescent="0.3">
      <c r="A8" s="5" t="s">
        <v>230</v>
      </c>
      <c r="B8" s="5">
        <v>68</v>
      </c>
      <c r="C8" s="5">
        <v>65</v>
      </c>
      <c r="D8" s="5">
        <v>70</v>
      </c>
      <c r="E8" s="5">
        <f t="shared" si="0"/>
        <v>203</v>
      </c>
      <c r="F8" s="10">
        <f t="shared" si="1"/>
        <v>67.666666666666671</v>
      </c>
    </row>
    <row r="9" spans="1:6" x14ac:dyDescent="0.3">
      <c r="A9" s="5" t="s">
        <v>231</v>
      </c>
      <c r="B9" s="5">
        <v>89</v>
      </c>
      <c r="C9" s="5">
        <v>91</v>
      </c>
      <c r="D9" s="5">
        <v>90</v>
      </c>
      <c r="E9" s="5">
        <f t="shared" si="0"/>
        <v>270</v>
      </c>
      <c r="F9" s="10">
        <f t="shared" si="1"/>
        <v>90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순이익률</vt:lpstr>
      <vt:lpstr>순이익합계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장 동훈</cp:lastModifiedBy>
  <dcterms:created xsi:type="dcterms:W3CDTF">2023-04-27T08:01:32Z</dcterms:created>
  <dcterms:modified xsi:type="dcterms:W3CDTF">2024-12-07T06:53:48Z</dcterms:modified>
</cp:coreProperties>
</file>