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992" activeTab="8"/>
  </bookViews>
  <sheets>
    <sheet name="실습01-1" sheetId="1" r:id="rId1"/>
    <sheet name="실습01-2" sheetId="2" r:id="rId2"/>
    <sheet name="실습02" sheetId="3" r:id="rId3"/>
    <sheet name="실습03-1" sheetId="4" r:id="rId4"/>
    <sheet name="실습03-2" sheetId="5" r:id="rId5"/>
    <sheet name="실습03-3" sheetId="25" r:id="rId6"/>
    <sheet name="실습04" sheetId="6" r:id="rId7"/>
    <sheet name="실습05" sheetId="27" r:id="rId8"/>
    <sheet name="실습06" sheetId="24" r:id="rId9"/>
    <sheet name="실습07" sheetId="8" r:id="rId10"/>
    <sheet name="실습08" sheetId="9" r:id="rId11"/>
    <sheet name="실습09" sheetId="12" r:id="rId12"/>
    <sheet name="실습10" sheetId="13" r:id="rId13"/>
    <sheet name="실습11" sheetId="14" r:id="rId14"/>
    <sheet name="실습12" sheetId="22" r:id="rId15"/>
    <sheet name="실습13" sheetId="16" r:id="rId16"/>
    <sheet name="실습14" sheetId="23" r:id="rId17"/>
    <sheet name="실습15" sheetId="18" r:id="rId18"/>
    <sheet name="실습16" sheetId="21" r:id="rId19"/>
  </sheets>
  <externalReferences>
    <externalReference r:id="rId20"/>
  </externalReferences>
  <definedNames>
    <definedName name="area" localSheetId="7">#REF!</definedName>
    <definedName name="area">#REF!</definedName>
    <definedName name="scores" localSheetId="7">#REF!</definedName>
    <definedName name="scores">#REF!</definedName>
    <definedName name="고객구분" localSheetId="7">#REF!</definedName>
    <definedName name="고객구분">#REF!</definedName>
    <definedName name="금액">[1]섹션86!$D$2:$D$5</definedName>
    <definedName name="점수" localSheetId="7">#REF!</definedName>
    <definedName name="점수">#REF!</definedName>
    <definedName name="지역" localSheetId="7">#REF!</definedName>
    <definedName name="지역">#REF!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4" l="1"/>
  <c r="B9" i="27"/>
  <c r="B8" i="27"/>
  <c r="B7" i="27"/>
  <c r="B6" i="27"/>
  <c r="B5" i="27"/>
  <c r="H7" i="6"/>
  <c r="I4" i="6"/>
  <c r="H4" i="6"/>
  <c r="F13" i="6"/>
  <c r="C12" i="6"/>
  <c r="D12" i="6"/>
  <c r="E12" i="6"/>
  <c r="F12" i="6"/>
  <c r="B12" i="6"/>
  <c r="F11" i="6"/>
  <c r="C11" i="6"/>
  <c r="D11" i="6"/>
  <c r="E11" i="6"/>
  <c r="B11" i="6"/>
  <c r="C10" i="6"/>
  <c r="D10" i="6"/>
  <c r="E10" i="6"/>
  <c r="F10" i="6"/>
  <c r="B10" i="6"/>
  <c r="F9" i="6"/>
  <c r="C9" i="6"/>
  <c r="D9" i="6"/>
  <c r="E9" i="6"/>
  <c r="B9" i="6"/>
  <c r="F8" i="6"/>
  <c r="F7" i="6"/>
  <c r="F6" i="6"/>
  <c r="F5" i="6"/>
  <c r="F4" i="6"/>
  <c r="F3" i="6"/>
  <c r="C9" i="25"/>
  <c r="D9" i="25"/>
  <c r="E9" i="25"/>
  <c r="B9" i="25"/>
  <c r="C8" i="25"/>
  <c r="D8" i="25"/>
  <c r="E8" i="25"/>
  <c r="B8" i="25"/>
  <c r="F4" i="25"/>
  <c r="F5" i="25"/>
  <c r="F6" i="25"/>
  <c r="F7" i="25"/>
  <c r="F3" i="25"/>
  <c r="C12" i="5"/>
  <c r="D12" i="5"/>
  <c r="B12" i="5"/>
  <c r="C11" i="5"/>
  <c r="D11" i="5"/>
  <c r="B11" i="5"/>
  <c r="C8" i="5"/>
  <c r="D8" i="5"/>
  <c r="B8" i="5"/>
  <c r="C10" i="5"/>
  <c r="D10" i="5"/>
  <c r="B10" i="5"/>
  <c r="C9" i="5"/>
  <c r="D9" i="5"/>
  <c r="B9" i="5"/>
  <c r="C12" i="4"/>
  <c r="D12" i="4"/>
  <c r="B12" i="4"/>
  <c r="C11" i="4"/>
  <c r="D11" i="4"/>
  <c r="B11" i="4"/>
  <c r="C10" i="4"/>
  <c r="D10" i="4"/>
  <c r="B10" i="4"/>
  <c r="C9" i="4"/>
  <c r="D9" i="4"/>
  <c r="B9" i="4"/>
  <c r="C8" i="4"/>
  <c r="D8" i="4"/>
  <c r="B8" i="4"/>
  <c r="F7" i="4"/>
  <c r="F6" i="4"/>
  <c r="F5" i="4"/>
  <c r="F4" i="4"/>
  <c r="F3" i="4"/>
  <c r="E4" i="4"/>
  <c r="E5" i="4"/>
  <c r="E6" i="4"/>
  <c r="E7" i="4"/>
  <c r="E3" i="4"/>
  <c r="E3" i="25" l="1"/>
  <c r="E4" i="25"/>
  <c r="E5" i="25"/>
  <c r="E6" i="25"/>
  <c r="E7" i="25"/>
  <c r="G8" i="23" l="1"/>
  <c r="G7" i="23"/>
  <c r="G6" i="23"/>
  <c r="G5" i="23"/>
  <c r="G4" i="23"/>
  <c r="G4" i="18"/>
  <c r="G5" i="18"/>
  <c r="G6" i="18"/>
  <c r="G7" i="18"/>
  <c r="G8" i="18"/>
  <c r="G13" i="22" l="1"/>
  <c r="G12" i="22"/>
  <c r="G11" i="22"/>
  <c r="G10" i="22"/>
  <c r="G9" i="22"/>
  <c r="G8" i="22"/>
  <c r="G7" i="22"/>
  <c r="G6" i="22"/>
  <c r="G5" i="22"/>
  <c r="G4" i="22"/>
  <c r="G5" i="14"/>
  <c r="G6" i="14"/>
  <c r="G7" i="14"/>
  <c r="G8" i="14"/>
  <c r="G9" i="14"/>
  <c r="G10" i="14"/>
  <c r="G11" i="14"/>
  <c r="G12" i="14"/>
  <c r="G13" i="14"/>
  <c r="G4" i="14"/>
  <c r="E4" i="2" l="1"/>
  <c r="F4" i="2" s="1"/>
  <c r="E5" i="2"/>
  <c r="F5" i="2"/>
  <c r="E6" i="2"/>
  <c r="F6" i="2"/>
  <c r="E7" i="2"/>
  <c r="F7" i="2"/>
  <c r="E8" i="2"/>
  <c r="F8" i="2" s="1"/>
  <c r="E9" i="2"/>
  <c r="F9" i="2"/>
  <c r="E10" i="2"/>
  <c r="F10" i="2"/>
  <c r="E11" i="2"/>
  <c r="F11" i="2"/>
</calcChain>
</file>

<file path=xl/sharedStrings.xml><?xml version="1.0" encoding="utf-8"?>
<sst xmlns="http://schemas.openxmlformats.org/spreadsheetml/2006/main" count="409" uniqueCount="210">
  <si>
    <t>주식 거래현황</t>
  </si>
  <si>
    <t>종목명</t>
  </si>
  <si>
    <t>매수금액</t>
  </si>
  <si>
    <t>현재금액</t>
  </si>
  <si>
    <t>평가손익</t>
  </si>
  <si>
    <t>수익률</t>
  </si>
  <si>
    <t>대한제약</t>
  </si>
  <si>
    <t>상공증권</t>
  </si>
  <si>
    <t>DK주조</t>
  </si>
  <si>
    <t xml:space="preserve">종목 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</si>
  <si>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</si>
  <si>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</si>
  <si>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</si>
  <si>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</si>
  <si>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</si>
  <si>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</si>
  <si>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</si>
  <si>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가전제품 판매현황</t>
  </si>
  <si>
    <t>단위 :  천원</t>
  </si>
  <si>
    <t>주문날짜</t>
  </si>
  <si>
    <t>제품명</t>
  </si>
  <si>
    <t>단가</t>
  </si>
  <si>
    <t>수량</t>
  </si>
  <si>
    <t>매출액</t>
  </si>
  <si>
    <t>순이익</t>
  </si>
  <si>
    <t>쥬서기</t>
  </si>
  <si>
    <t>압력밥솥</t>
  </si>
  <si>
    <t>커피메이커</t>
  </si>
  <si>
    <t>튀김기</t>
  </si>
  <si>
    <t>이름</t>
  </si>
  <si>
    <t>국어</t>
  </si>
  <si>
    <t>영어</t>
  </si>
  <si>
    <t>총점</t>
  </si>
  <si>
    <t>보라미</t>
  </si>
  <si>
    <t>미라미</t>
  </si>
  <si>
    <t>김은혜</t>
  </si>
  <si>
    <t>박한솔</t>
  </si>
  <si>
    <t>특별고사 성적</t>
  </si>
  <si>
    <t>성명</t>
  </si>
  <si>
    <t>수학</t>
  </si>
  <si>
    <t>평균</t>
  </si>
  <si>
    <t>고아라</t>
  </si>
  <si>
    <t>나영희</t>
  </si>
  <si>
    <t>박철수</t>
  </si>
  <si>
    <t>안도해</t>
  </si>
  <si>
    <t>최순이</t>
  </si>
  <si>
    <t>학생수</t>
  </si>
  <si>
    <t>응시생수</t>
  </si>
  <si>
    <t>결시생수</t>
  </si>
  <si>
    <t>90점이상</t>
  </si>
  <si>
    <t>80점이상 95점이하</t>
  </si>
  <si>
    <t>순위</t>
  </si>
  <si>
    <t>앞에서 2위</t>
  </si>
  <si>
    <t>뒤에서 2위</t>
  </si>
  <si>
    <t>나도해</t>
  </si>
  <si>
    <t>과목평균1</t>
  </si>
  <si>
    <t>과목평균2</t>
  </si>
  <si>
    <t>합계1</t>
  </si>
  <si>
    <t>합계2</t>
  </si>
  <si>
    <t>사원 평가표</t>
  </si>
  <si>
    <t>사원명</t>
  </si>
  <si>
    <t>주민등록번호</t>
  </si>
  <si>
    <t>팀명</t>
  </si>
  <si>
    <t>실적</t>
  </si>
  <si>
    <t>영어회화</t>
  </si>
  <si>
    <t>컴퓨터</t>
  </si>
  <si>
    <t>비고</t>
  </si>
  <si>
    <t>오정국</t>
  </si>
  <si>
    <t>영업1팀</t>
  </si>
  <si>
    <t>판매2팀</t>
  </si>
  <si>
    <t>하나영</t>
  </si>
  <si>
    <t>영업3팀</t>
  </si>
  <si>
    <t>우거진</t>
  </si>
  <si>
    <t>판매1팀</t>
  </si>
  <si>
    <t>유호연</t>
  </si>
  <si>
    <t>박도리</t>
  </si>
  <si>
    <t>차한도</t>
  </si>
  <si>
    <t>길벗 백화점 VIP 관리</t>
  </si>
  <si>
    <t>코드</t>
  </si>
  <si>
    <t>참여횟수</t>
  </si>
  <si>
    <t>참여도</t>
  </si>
  <si>
    <t>구입상품</t>
  </si>
  <si>
    <t>상품분류</t>
  </si>
  <si>
    <t>박성재</t>
  </si>
  <si>
    <t>A-100</t>
  </si>
  <si>
    <t>의류</t>
  </si>
  <si>
    <t>김아랑</t>
  </si>
  <si>
    <t>A-200</t>
  </si>
  <si>
    <t>C-100</t>
  </si>
  <si>
    <t>최정재</t>
  </si>
  <si>
    <t>B-100</t>
  </si>
  <si>
    <t>주방소품</t>
  </si>
  <si>
    <t>한성구</t>
  </si>
  <si>
    <t>B-200</t>
  </si>
  <si>
    <t>C-200</t>
  </si>
  <si>
    <t>정효주</t>
  </si>
  <si>
    <t>가전제품</t>
  </si>
  <si>
    <t>김정렬</t>
  </si>
  <si>
    <t>소극적</t>
  </si>
  <si>
    <t>보통</t>
  </si>
  <si>
    <t>적극적</t>
  </si>
  <si>
    <t>지역별 득표수</t>
  </si>
  <si>
    <t>A지역</t>
  </si>
  <si>
    <t>B지역</t>
  </si>
  <si>
    <t>C지역</t>
  </si>
  <si>
    <t>홍성곤</t>
  </si>
  <si>
    <t>&lt;200</t>
  </si>
  <si>
    <t>우청송</t>
  </si>
  <si>
    <t>최정호</t>
  </si>
  <si>
    <t>&gt;=250</t>
  </si>
  <si>
    <t>강구국</t>
  </si>
  <si>
    <t>임곤준</t>
  </si>
  <si>
    <t>&lt;=100</t>
  </si>
  <si>
    <t>A지역 득표가 200 미만인 사람들의 합</t>
  </si>
  <si>
    <t>B지역 득표가 250 이상인 사람들의 평균</t>
  </si>
  <si>
    <t>C지역 득표가 100 이하인 사람의 수</t>
  </si>
  <si>
    <t>A지역 득표가 200 미만인 사람 중 최대 득표수</t>
  </si>
  <si>
    <t>B지역 득표가 250 이상인 사람 중 최소 득표수</t>
  </si>
  <si>
    <t>사원별 판매 현황</t>
  </si>
  <si>
    <t>영업소</t>
  </si>
  <si>
    <t>상반기 판매</t>
  </si>
  <si>
    <t>하반기 판매</t>
  </si>
  <si>
    <t>박성호</t>
  </si>
  <si>
    <t>경기</t>
  </si>
  <si>
    <t>김현승</t>
  </si>
  <si>
    <t>대구</t>
  </si>
  <si>
    <t>손정호</t>
  </si>
  <si>
    <t>인천</t>
  </si>
  <si>
    <t>강만식</t>
  </si>
  <si>
    <t>부산</t>
  </si>
  <si>
    <t>최기정</t>
  </si>
  <si>
    <t>하경희</t>
  </si>
  <si>
    <t>임정희</t>
  </si>
  <si>
    <t>안진국</t>
  </si>
  <si>
    <t>김민아</t>
  </si>
  <si>
    <t>상반기 영어/컴퓨터 능력 시험</t>
  </si>
  <si>
    <t>번호</t>
  </si>
  <si>
    <t>소속부서</t>
  </si>
  <si>
    <t>성별</t>
  </si>
  <si>
    <t>강현진</t>
  </si>
  <si>
    <t>개발부</t>
  </si>
  <si>
    <t>여</t>
  </si>
  <si>
    <t>김기언</t>
  </si>
  <si>
    <t>영업부</t>
  </si>
  <si>
    <t>남</t>
  </si>
  <si>
    <t>김철원</t>
  </si>
  <si>
    <t>남동하</t>
  </si>
  <si>
    <t>기술부</t>
  </si>
  <si>
    <t>마동윤</t>
  </si>
  <si>
    <t>총무부</t>
  </si>
  <si>
    <t>박이호</t>
  </si>
  <si>
    <t>박한식</t>
  </si>
  <si>
    <t>박하나</t>
  </si>
  <si>
    <t>사원 급여 현황</t>
  </si>
  <si>
    <t>근무팀</t>
  </si>
  <si>
    <t>직급</t>
  </si>
  <si>
    <t>급여</t>
  </si>
  <si>
    <t>교통비</t>
  </si>
  <si>
    <t>보조금</t>
  </si>
  <si>
    <t>정노천</t>
  </si>
  <si>
    <t>영업팀</t>
  </si>
  <si>
    <t>감사연</t>
  </si>
  <si>
    <t>총무팀</t>
  </si>
  <si>
    <t>김용철</t>
  </si>
  <si>
    <t>김용곤</t>
  </si>
  <si>
    <t>김종진</t>
  </si>
  <si>
    <t>기술팀</t>
  </si>
  <si>
    <t>박한열</t>
  </si>
  <si>
    <t>임정호</t>
  </si>
  <si>
    <t>박득우</t>
  </si>
  <si>
    <t>이수영</t>
  </si>
  <si>
    <t>조용길</t>
  </si>
  <si>
    <t>상반기 판매현황</t>
  </si>
  <si>
    <t>하반기 판매현황</t>
  </si>
  <si>
    <t>품목</t>
  </si>
  <si>
    <t>목표량</t>
  </si>
  <si>
    <t>판매량</t>
  </si>
  <si>
    <t>캠코더</t>
  </si>
  <si>
    <t>스캐너</t>
  </si>
  <si>
    <t>프린터</t>
  </si>
  <si>
    <t>카메라</t>
  </si>
  <si>
    <t>품목별 합계</t>
  </si>
  <si>
    <t>990103-2******</t>
  </si>
  <si>
    <t>881111-1******</t>
  </si>
  <si>
    <t>001014-3******</t>
    <phoneticPr fontId="2" type="noConversion"/>
  </si>
  <si>
    <t>860422-2******</t>
  </si>
  <si>
    <t>011010-4******</t>
    <phoneticPr fontId="2" type="noConversion"/>
  </si>
  <si>
    <t>홍보3팀</t>
    <phoneticPr fontId="2" type="noConversion"/>
  </si>
  <si>
    <t>830417-2******</t>
  </si>
  <si>
    <t>홍보2팀</t>
    <phoneticPr fontId="2" type="noConversion"/>
  </si>
  <si>
    <t>평균1</t>
    <phoneticPr fontId="2" type="noConversion"/>
  </si>
  <si>
    <t>평균2</t>
  </si>
  <si>
    <t>평균3</t>
    <phoneticPr fontId="2" type="noConversion"/>
  </si>
  <si>
    <t>평균4</t>
  </si>
  <si>
    <t>총점</t>
    <phoneticPr fontId="2" type="noConversion"/>
  </si>
  <si>
    <t>최고점수</t>
    <phoneticPr fontId="2" type="noConversion"/>
  </si>
  <si>
    <t>최저점수</t>
    <phoneticPr fontId="2" type="noConversion"/>
  </si>
  <si>
    <t>결시</t>
    <phoneticPr fontId="2" type="noConversion"/>
  </si>
  <si>
    <t>국어, 영어, 수학이 모두 80 이상인 학생의 총점 합계</t>
  </si>
  <si>
    <t>생일</t>
  </si>
  <si>
    <t>날짜</t>
  </si>
  <si>
    <t>시간</t>
  </si>
  <si>
    <t>날짜 일련번호 구하기</t>
  </si>
  <si>
    <t>시간 일련번호 구하기</t>
  </si>
  <si>
    <t>살아온 날 구하기1</t>
  </si>
  <si>
    <t>살아온 날 구하기2</t>
  </si>
  <si>
    <t>나이 구하기</t>
  </si>
  <si>
    <t>몫</t>
    <phoneticPr fontId="2" type="noConversion"/>
  </si>
  <si>
    <t>나머지</t>
    <phoneticPr fontId="2" type="noConversion"/>
  </si>
  <si>
    <t>수학식을 엑셀수식으로 표현하기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</si>
</sst>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yy\/mm\/dd"/>
    <numFmt numFmtId="177" formatCode="[Blue]#,##0;[Red]\-#,##0;[Black]0;@&quot;미등록&quot;"/>
    <numFmt numFmtId="178" formatCode="[Blue][&gt;=1000]#,##0.0;[Red][&gt;=500]#,##0.0;#,##0.0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33" fontId="0" fillId="0" borderId="1" xfId="0" applyNumberFormat="1" applyBorder="1" applyAlignment="1">
      <alignment horizontal="center"/>
    </xf>
    <xf numFmtId="177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NumberFormat="1" applyBorder="1" applyAlignment="1"/>
  </cellXfs>
  <cellStyles count="3">
    <cellStyle name="백분율" xfId="2" builtinId="5"/>
    <cellStyle name="쉼표 [0]" xfId="1" builtinId="6"/>
    <cellStyle name="표준" xfId="0" builtinId="0"/>
  </cellStyles>
  <dxfs count="2">
    <dxf>
      <font>
        <b val="0"/>
        <i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인천영업소 사원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실습10!$B$3</c:f>
              <c:strCache>
                <c:ptCount val="1"/>
                <c:pt idx="0">
                  <c:v>상반기 판매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(실습10!$A$6,실습10!$A$8,실습10!$A$10:$A$11)</c:f>
              <c:strCache>
                <c:ptCount val="4"/>
                <c:pt idx="0">
                  <c:v>손정호</c:v>
                </c:pt>
                <c:pt idx="1">
                  <c:v>최기정</c:v>
                </c:pt>
                <c:pt idx="2">
                  <c:v>임정희</c:v>
                </c:pt>
                <c:pt idx="3">
                  <c:v>안진국</c:v>
                </c:pt>
              </c:strCache>
            </c:strRef>
          </c:cat>
          <c:val>
            <c:numRef>
              <c:f>(실습10!$B$6,실습10!$B$8,실습10!$B$10:$B$11)</c:f>
              <c:numCache>
                <c:formatCode>General</c:formatCode>
                <c:ptCount val="4"/>
                <c:pt idx="0">
                  <c:v>120</c:v>
                </c:pt>
                <c:pt idx="1">
                  <c:v>120</c:v>
                </c:pt>
                <c:pt idx="2">
                  <c:v>160</c:v>
                </c:pt>
                <c:pt idx="3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A-49B0-B0AE-DD7406B4B90F}"/>
            </c:ext>
          </c:extLst>
        </c:ser>
        <c:ser>
          <c:idx val="1"/>
          <c:order val="1"/>
          <c:tx>
            <c:strRef>
              <c:f>실습10!$C$3</c:f>
              <c:strCache>
                <c:ptCount val="1"/>
                <c:pt idx="0">
                  <c:v>하반기 판매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(실습10!$A$6,실습10!$A$8,실습10!$A$10:$A$11)</c:f>
              <c:strCache>
                <c:ptCount val="4"/>
                <c:pt idx="0">
                  <c:v>손정호</c:v>
                </c:pt>
                <c:pt idx="1">
                  <c:v>최기정</c:v>
                </c:pt>
                <c:pt idx="2">
                  <c:v>임정희</c:v>
                </c:pt>
                <c:pt idx="3">
                  <c:v>안진국</c:v>
                </c:pt>
              </c:strCache>
            </c:strRef>
          </c:cat>
          <c:val>
            <c:numRef>
              <c:f>(실습10!$C$6,실습10!$C$8,실습10!$C$10:$C$11)</c:f>
              <c:numCache>
                <c:formatCode>General</c:formatCode>
                <c:ptCount val="4"/>
                <c:pt idx="0">
                  <c:v>180</c:v>
                </c:pt>
                <c:pt idx="1">
                  <c:v>110</c:v>
                </c:pt>
                <c:pt idx="2">
                  <c:v>172</c:v>
                </c:pt>
                <c:pt idx="3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A-49B0-B0AE-DD7406B4B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5518159"/>
        <c:axId val="1705520079"/>
      </c:barChart>
      <c:catAx>
        <c:axId val="17055181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5520079"/>
        <c:crosses val="autoZero"/>
        <c:auto val="1"/>
        <c:lblAlgn val="ctr"/>
        <c:lblOffset val="100"/>
        <c:noMultiLvlLbl val="0"/>
      </c:catAx>
      <c:valAx>
        <c:axId val="1705520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5518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6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E3897F0-A46E-6136-78D8-F4CF144E9E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03%20&#44368;&#51116;&#44288;&#47144;\2024&#45380;&#54032;\&#48512;&#47197;&amp;CD\&#52980;&#54876;1&#44553;&#54596;&#44592;\2&#44284;&#47785;\2&#44284;&#47785;_&#51221;&#4581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섹션84"/>
      <sheetName val="섹션86"/>
      <sheetName val="섹션87"/>
      <sheetName val="섹션88-1"/>
      <sheetName val="섹션88-2"/>
      <sheetName val="섹션88-3"/>
      <sheetName val="섹션88-4"/>
      <sheetName val="섹션88-5"/>
      <sheetName val="섹션88-6"/>
      <sheetName val="섹션89-1"/>
      <sheetName val="섹션89-2"/>
      <sheetName val="섹션91"/>
      <sheetName val="섹션92-1"/>
      <sheetName val="섹션92-2"/>
      <sheetName val="섹션93-1"/>
      <sheetName val="섹션93-2"/>
      <sheetName val="섹션93-3"/>
      <sheetName val="섹션93-4"/>
      <sheetName val="섹션94"/>
      <sheetName val="섹션96"/>
      <sheetName val="섹션97-1"/>
      <sheetName val="섹션97-2"/>
      <sheetName val="섹션98"/>
      <sheetName val="Chart2"/>
      <sheetName val="섹션99"/>
      <sheetName val="섹션100"/>
      <sheetName val="섹션101"/>
      <sheetName val="섹션102-1"/>
      <sheetName val="섹션102-2"/>
      <sheetName val="섹션104"/>
      <sheetName val="섹션105"/>
      <sheetName val="섹션106"/>
      <sheetName val="섹션107-1"/>
      <sheetName val="섹션107-2"/>
      <sheetName val="섹션108"/>
      <sheetName val="섹션109"/>
      <sheetName val="섹션110-1"/>
      <sheetName val="섹션110-2"/>
      <sheetName val="피벗테이블"/>
      <sheetName val="섹션111-1"/>
      <sheetName val="섹션111-2"/>
      <sheetName val="시나리오 요약"/>
      <sheetName val="섹션112"/>
      <sheetName val="섹션113"/>
      <sheetName val="섹션114"/>
      <sheetName val="섹션115"/>
      <sheetName val="섹션116"/>
    </sheetNames>
    <sheetDataSet>
      <sheetData sheetId="0" refreshError="1"/>
      <sheetData sheetId="1">
        <row r="2">
          <cell r="D2">
            <v>13000</v>
          </cell>
        </row>
        <row r="3">
          <cell r="D3">
            <v>18000</v>
          </cell>
        </row>
        <row r="4">
          <cell r="D4">
            <v>40000</v>
          </cell>
        </row>
        <row r="5">
          <cell r="D5">
            <v>18200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F12" sqref="F12"/>
    </sheetView>
  </sheetViews>
  <sheetFormatPr defaultRowHeight="17.399999999999999" x14ac:dyDescent="0.4"/>
  <cols>
    <col min="1" max="1" width="10.3984375" bestFit="1" customWidth="1"/>
    <col min="2" max="4" width="11.69921875" customWidth="1"/>
  </cols>
  <sheetData>
    <row r="1" spans="1:5" ht="21" x14ac:dyDescent="0.4">
      <c r="A1" s="14" t="s">
        <v>0</v>
      </c>
      <c r="B1" s="14"/>
      <c r="C1" s="14"/>
      <c r="D1" s="14"/>
      <c r="E1" s="14"/>
    </row>
    <row r="2" spans="1:5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4">
      <c r="A3" s="1" t="s">
        <v>6</v>
      </c>
      <c r="B3" s="3">
        <v>555000</v>
      </c>
      <c r="C3" s="3">
        <v>750000</v>
      </c>
      <c r="D3" s="12">
        <v>195000</v>
      </c>
      <c r="E3" s="2">
        <v>0.34798139785671001</v>
      </c>
    </row>
    <row r="4" spans="1:5" x14ac:dyDescent="0.4">
      <c r="A4" s="1" t="s">
        <v>7</v>
      </c>
      <c r="B4" s="3">
        <v>2566500</v>
      </c>
      <c r="C4" s="3">
        <v>2256750</v>
      </c>
      <c r="D4" s="12">
        <v>-309750</v>
      </c>
      <c r="E4" s="2">
        <v>-0.122882449049789</v>
      </c>
    </row>
    <row r="5" spans="1:5" x14ac:dyDescent="0.4">
      <c r="A5" s="1" t="s">
        <v>8</v>
      </c>
      <c r="B5" s="3"/>
      <c r="C5" s="3"/>
      <c r="D5" s="12" t="s">
        <v>9</v>
      </c>
      <c r="E5" s="2"/>
    </row>
    <row r="6" spans="1:5" x14ac:dyDescent="0.4">
      <c r="A6" s="1" t="s">
        <v>10</v>
      </c>
      <c r="B6" s="3">
        <v>11500000</v>
      </c>
      <c r="C6" s="3">
        <v>12500000</v>
      </c>
      <c r="D6" s="12">
        <v>1000000</v>
      </c>
      <c r="E6" s="2">
        <v>8.4245906971701201E-2</v>
      </c>
    </row>
    <row r="7" spans="1:5" x14ac:dyDescent="0.4">
      <c r="A7" s="1" t="s">
        <v>11</v>
      </c>
      <c r="B7" s="3">
        <v>3750000</v>
      </c>
      <c r="C7" s="3">
        <v>2670000</v>
      </c>
      <c r="D7" s="12">
        <v>-1080000</v>
      </c>
      <c r="E7" s="2">
        <v>-0.289775561097257</v>
      </c>
    </row>
    <row r="8" spans="1:5" x14ac:dyDescent="0.4">
      <c r="A8" s="1" t="s">
        <v>12</v>
      </c>
      <c r="B8" s="3">
        <v>792000</v>
      </c>
      <c r="C8" s="3">
        <v>1440000</v>
      </c>
      <c r="D8" s="12">
        <v>648000</v>
      </c>
      <c r="E8" s="2">
        <v>0.81364769893448197</v>
      </c>
    </row>
    <row r="9" spans="1:5" x14ac:dyDescent="0.4">
      <c r="A9" s="1" t="s">
        <v>13</v>
      </c>
      <c r="B9" s="3">
        <v>550000</v>
      </c>
      <c r="C9" s="3">
        <v>675000</v>
      </c>
      <c r="D9" s="12">
        <v>125000</v>
      </c>
      <c r="E9" s="2">
        <v>0.224212196780775</v>
      </c>
    </row>
    <row r="10" spans="1:5" x14ac:dyDescent="0.4">
      <c r="A10" s="1" t="s">
        <v>14</v>
      </c>
      <c r="B10" s="3">
        <v>4000000</v>
      </c>
      <c r="C10" s="3">
        <v>4700000</v>
      </c>
      <c r="D10" s="12">
        <v>700000</v>
      </c>
      <c r="E10" s="2">
        <v>0.172069825436409</v>
      </c>
    </row>
    <row r="11" spans="1:5" x14ac:dyDescent="0.4">
      <c r="A11" s="1" t="s">
        <v>15</v>
      </c>
      <c r="B11" s="3">
        <v>1275000</v>
      </c>
      <c r="C11" s="3">
        <v>1350000</v>
      </c>
      <c r="D11" s="12">
        <v>75000</v>
      </c>
      <c r="E11" s="2">
        <v>5.6183071732433601E-2</v>
      </c>
    </row>
    <row r="12" spans="1:5" x14ac:dyDescent="0.4">
      <c r="A12" s="1" t="s">
        <v>16</v>
      </c>
      <c r="B12" s="3">
        <v>144000</v>
      </c>
      <c r="C12" s="3">
        <v>126000</v>
      </c>
      <c r="D12" s="12">
        <v>-18000</v>
      </c>
      <c r="E12" s="2">
        <v>-0.12718204488778101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sqref="A1:E1"/>
    </sheetView>
  </sheetViews>
  <sheetFormatPr defaultRowHeight="17.399999999999999" x14ac:dyDescent="0.4"/>
  <cols>
    <col min="6" max="6" width="2.59765625" customWidth="1"/>
  </cols>
  <sheetData>
    <row r="1" spans="1:8" ht="21" x14ac:dyDescent="0.4">
      <c r="A1" s="14" t="s">
        <v>77</v>
      </c>
      <c r="B1" s="14"/>
      <c r="C1" s="14"/>
      <c r="D1" s="14"/>
      <c r="E1" s="14"/>
    </row>
    <row r="3" spans="1:8" x14ac:dyDescent="0.4">
      <c r="A3" s="1" t="s">
        <v>38</v>
      </c>
      <c r="B3" s="1" t="s">
        <v>78</v>
      </c>
      <c r="C3" s="1" t="s">
        <v>79</v>
      </c>
      <c r="D3" s="5" t="s">
        <v>80</v>
      </c>
      <c r="E3" s="5" t="s">
        <v>81</v>
      </c>
      <c r="G3" s="1" t="s">
        <v>78</v>
      </c>
      <c r="H3" s="1" t="s">
        <v>82</v>
      </c>
    </row>
    <row r="4" spans="1:8" x14ac:dyDescent="0.4">
      <c r="A4" s="1" t="s">
        <v>83</v>
      </c>
      <c r="B4" s="1" t="s">
        <v>84</v>
      </c>
      <c r="C4" s="1">
        <v>9</v>
      </c>
      <c r="D4" s="1"/>
      <c r="E4" s="1"/>
      <c r="G4" s="1" t="s">
        <v>84</v>
      </c>
      <c r="H4" s="1" t="s">
        <v>85</v>
      </c>
    </row>
    <row r="5" spans="1:8" x14ac:dyDescent="0.4">
      <c r="A5" s="1" t="s">
        <v>86</v>
      </c>
      <c r="B5" s="1" t="s">
        <v>87</v>
      </c>
      <c r="C5" s="1">
        <v>8</v>
      </c>
      <c r="D5" s="1"/>
      <c r="E5" s="1"/>
      <c r="G5" s="1" t="s">
        <v>88</v>
      </c>
      <c r="H5" s="1" t="s">
        <v>85</v>
      </c>
    </row>
    <row r="6" spans="1:8" x14ac:dyDescent="0.4">
      <c r="A6" s="1" t="s">
        <v>89</v>
      </c>
      <c r="B6" s="1" t="s">
        <v>90</v>
      </c>
      <c r="C6" s="1">
        <v>6</v>
      </c>
      <c r="D6" s="1"/>
      <c r="E6" s="1"/>
      <c r="G6" s="1" t="s">
        <v>90</v>
      </c>
      <c r="H6" s="1" t="s">
        <v>91</v>
      </c>
    </row>
    <row r="7" spans="1:8" x14ac:dyDescent="0.4">
      <c r="A7" s="1" t="s">
        <v>92</v>
      </c>
      <c r="B7" s="1" t="s">
        <v>93</v>
      </c>
      <c r="C7" s="1">
        <v>4</v>
      </c>
      <c r="D7" s="1"/>
      <c r="E7" s="1"/>
      <c r="G7" s="1" t="s">
        <v>94</v>
      </c>
      <c r="H7" s="1" t="s">
        <v>91</v>
      </c>
    </row>
    <row r="8" spans="1:8" x14ac:dyDescent="0.4">
      <c r="A8" s="1" t="s">
        <v>95</v>
      </c>
      <c r="B8" s="1" t="s">
        <v>88</v>
      </c>
      <c r="C8" s="1">
        <v>5</v>
      </c>
      <c r="D8" s="1"/>
      <c r="E8" s="1"/>
      <c r="G8" s="1" t="s">
        <v>93</v>
      </c>
      <c r="H8" s="1" t="s">
        <v>96</v>
      </c>
    </row>
    <row r="9" spans="1:8" x14ac:dyDescent="0.4">
      <c r="A9" s="1" t="s">
        <v>97</v>
      </c>
      <c r="B9" s="1" t="s">
        <v>94</v>
      </c>
      <c r="C9" s="1">
        <v>6</v>
      </c>
      <c r="D9" s="1"/>
      <c r="E9" s="1"/>
      <c r="G9" s="1" t="s">
        <v>87</v>
      </c>
      <c r="H9" s="1" t="s">
        <v>96</v>
      </c>
    </row>
    <row r="10" spans="1:8" x14ac:dyDescent="0.4">
      <c r="A10" s="4"/>
      <c r="B10" s="4"/>
      <c r="C10" s="4"/>
      <c r="D10" s="4"/>
      <c r="E10" s="4"/>
    </row>
    <row r="11" spans="1:8" x14ac:dyDescent="0.4">
      <c r="A11" s="1" t="s">
        <v>79</v>
      </c>
      <c r="B11" s="1">
        <v>0</v>
      </c>
      <c r="C11" s="1">
        <v>5</v>
      </c>
      <c r="D11" s="1">
        <v>9</v>
      </c>
    </row>
    <row r="12" spans="1:8" x14ac:dyDescent="0.4">
      <c r="A12" s="9" t="s">
        <v>80</v>
      </c>
      <c r="B12" s="9" t="s">
        <v>98</v>
      </c>
      <c r="C12" s="9" t="s">
        <v>99</v>
      </c>
      <c r="D12" s="9" t="s">
        <v>100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D1"/>
    </sheetView>
  </sheetViews>
  <sheetFormatPr defaultRowHeight="17.399999999999999" x14ac:dyDescent="0.4"/>
  <cols>
    <col min="1" max="4" width="13.59765625" customWidth="1"/>
    <col min="5" max="5" width="5.59765625" customWidth="1"/>
  </cols>
  <sheetData>
    <row r="1" spans="1:6" ht="21" x14ac:dyDescent="0.4">
      <c r="A1" s="14" t="s">
        <v>101</v>
      </c>
      <c r="B1" s="14"/>
      <c r="C1" s="14"/>
      <c r="D1" s="14"/>
    </row>
    <row r="2" spans="1:6" x14ac:dyDescent="0.4">
      <c r="A2" s="1" t="s">
        <v>29</v>
      </c>
      <c r="B2" s="1" t="s">
        <v>102</v>
      </c>
      <c r="C2" s="1" t="s">
        <v>103</v>
      </c>
      <c r="D2" s="1" t="s">
        <v>104</v>
      </c>
      <c r="E2" s="4"/>
      <c r="F2" s="1" t="s">
        <v>102</v>
      </c>
    </row>
    <row r="3" spans="1:6" x14ac:dyDescent="0.4">
      <c r="A3" s="1" t="s">
        <v>105</v>
      </c>
      <c r="B3" s="1">
        <v>246</v>
      </c>
      <c r="C3" s="1">
        <v>258</v>
      </c>
      <c r="D3" s="1">
        <v>152</v>
      </c>
      <c r="E3" s="4"/>
      <c r="F3" s="1" t="s">
        <v>106</v>
      </c>
    </row>
    <row r="4" spans="1:6" x14ac:dyDescent="0.4">
      <c r="A4" s="1" t="s">
        <v>107</v>
      </c>
      <c r="B4" s="1">
        <v>144</v>
      </c>
      <c r="C4" s="1">
        <v>213</v>
      </c>
      <c r="D4" s="1">
        <v>57</v>
      </c>
      <c r="E4" s="4"/>
      <c r="F4" s="1" t="s">
        <v>103</v>
      </c>
    </row>
    <row r="5" spans="1:6" x14ac:dyDescent="0.4">
      <c r="A5" s="1" t="s">
        <v>108</v>
      </c>
      <c r="B5" s="1">
        <v>92</v>
      </c>
      <c r="C5" s="1">
        <v>274</v>
      </c>
      <c r="D5" s="1">
        <v>269</v>
      </c>
      <c r="E5" s="4"/>
      <c r="F5" s="1" t="s">
        <v>109</v>
      </c>
    </row>
    <row r="6" spans="1:6" x14ac:dyDescent="0.4">
      <c r="A6" s="1" t="s">
        <v>110</v>
      </c>
      <c r="B6" s="1">
        <v>112</v>
      </c>
      <c r="C6" s="1">
        <v>88</v>
      </c>
      <c r="D6" s="1">
        <v>105</v>
      </c>
      <c r="E6" s="4"/>
      <c r="F6" s="1" t="s">
        <v>104</v>
      </c>
    </row>
    <row r="7" spans="1:6" x14ac:dyDescent="0.4">
      <c r="A7" s="1" t="s">
        <v>111</v>
      </c>
      <c r="B7" s="1">
        <v>244</v>
      </c>
      <c r="C7" s="1">
        <v>140</v>
      </c>
      <c r="D7" s="1">
        <v>297</v>
      </c>
      <c r="E7" s="4"/>
      <c r="F7" s="1" t="s">
        <v>112</v>
      </c>
    </row>
    <row r="8" spans="1:6" x14ac:dyDescent="0.4">
      <c r="A8" s="24" t="s">
        <v>113</v>
      </c>
      <c r="B8" s="25"/>
      <c r="C8" s="26"/>
      <c r="D8" s="1"/>
      <c r="E8" s="4"/>
      <c r="F8" s="4"/>
    </row>
    <row r="9" spans="1:6" x14ac:dyDescent="0.4">
      <c r="A9" s="24" t="s">
        <v>114</v>
      </c>
      <c r="B9" s="25"/>
      <c r="C9" s="26"/>
      <c r="D9" s="1"/>
      <c r="E9" s="4"/>
      <c r="F9" s="4"/>
    </row>
    <row r="10" spans="1:6" x14ac:dyDescent="0.4">
      <c r="A10" s="24" t="s">
        <v>115</v>
      </c>
      <c r="B10" s="25"/>
      <c r="C10" s="26"/>
      <c r="D10" s="1"/>
      <c r="E10" s="4"/>
      <c r="F10" s="4"/>
    </row>
    <row r="11" spans="1:6" x14ac:dyDescent="0.4">
      <c r="A11" s="24" t="s">
        <v>116</v>
      </c>
      <c r="B11" s="25"/>
      <c r="C11" s="26"/>
      <c r="D11" s="1"/>
      <c r="E11" s="4"/>
      <c r="F11" s="4"/>
    </row>
    <row r="12" spans="1:6" x14ac:dyDescent="0.4">
      <c r="A12" s="24" t="s">
        <v>117</v>
      </c>
      <c r="B12" s="25"/>
      <c r="C12" s="26"/>
      <c r="D12" s="1"/>
      <c r="E12" s="4"/>
      <c r="F12" s="4"/>
    </row>
  </sheetData>
  <mergeCells count="6">
    <mergeCell ref="A8:C8"/>
    <mergeCell ref="A1:D1"/>
    <mergeCell ref="A12:C12"/>
    <mergeCell ref="A11:C11"/>
    <mergeCell ref="A10:C10"/>
    <mergeCell ref="A9:C9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defaultRowHeight="17.399999999999999" x14ac:dyDescent="0.4"/>
  <cols>
    <col min="3" max="4" width="11.09765625" bestFit="1" customWidth="1"/>
  </cols>
  <sheetData>
    <row r="1" spans="1:4" ht="21" x14ac:dyDescent="0.4">
      <c r="A1" s="14" t="s">
        <v>118</v>
      </c>
      <c r="B1" s="14"/>
      <c r="C1" s="14"/>
      <c r="D1" s="14"/>
    </row>
    <row r="3" spans="1:4" x14ac:dyDescent="0.4">
      <c r="A3" s="1" t="s">
        <v>38</v>
      </c>
      <c r="B3" s="1" t="s">
        <v>119</v>
      </c>
      <c r="C3" s="1" t="s">
        <v>120</v>
      </c>
      <c r="D3" s="1" t="s">
        <v>121</v>
      </c>
    </row>
    <row r="4" spans="1:4" x14ac:dyDescent="0.4">
      <c r="A4" s="1" t="s">
        <v>122</v>
      </c>
      <c r="B4" s="1" t="s">
        <v>123</v>
      </c>
      <c r="C4" s="1">
        <v>540</v>
      </c>
      <c r="D4" s="1">
        <v>230</v>
      </c>
    </row>
    <row r="5" spans="1:4" x14ac:dyDescent="0.4">
      <c r="A5" s="1" t="s">
        <v>124</v>
      </c>
      <c r="B5" s="1" t="s">
        <v>125</v>
      </c>
      <c r="C5" s="1">
        <v>430</v>
      </c>
      <c r="D5" s="1">
        <v>210</v>
      </c>
    </row>
    <row r="6" spans="1:4" x14ac:dyDescent="0.4">
      <c r="A6" s="1" t="s">
        <v>126</v>
      </c>
      <c r="B6" s="1" t="s">
        <v>127</v>
      </c>
      <c r="C6" s="1">
        <v>120</v>
      </c>
      <c r="D6" s="1">
        <v>180</v>
      </c>
    </row>
    <row r="7" spans="1:4" x14ac:dyDescent="0.4">
      <c r="A7" s="1" t="s">
        <v>128</v>
      </c>
      <c r="B7" s="1" t="s">
        <v>129</v>
      </c>
      <c r="C7" s="1">
        <v>500</v>
      </c>
      <c r="D7" s="1">
        <v>310</v>
      </c>
    </row>
    <row r="8" spans="1:4" x14ac:dyDescent="0.4">
      <c r="A8" s="1" t="s">
        <v>130</v>
      </c>
      <c r="B8" s="1" t="s">
        <v>127</v>
      </c>
      <c r="C8" s="1">
        <v>120</v>
      </c>
      <c r="D8" s="1">
        <v>110</v>
      </c>
    </row>
    <row r="9" spans="1:4" x14ac:dyDescent="0.4">
      <c r="A9" s="1" t="s">
        <v>131</v>
      </c>
      <c r="B9" s="1" t="s">
        <v>125</v>
      </c>
      <c r="C9" s="1">
        <v>480</v>
      </c>
      <c r="D9" s="1">
        <v>310</v>
      </c>
    </row>
    <row r="10" spans="1:4" x14ac:dyDescent="0.4">
      <c r="A10" s="1" t="s">
        <v>132</v>
      </c>
      <c r="B10" s="1" t="s">
        <v>127</v>
      </c>
      <c r="C10" s="1">
        <v>160</v>
      </c>
      <c r="D10" s="1">
        <v>172</v>
      </c>
    </row>
    <row r="11" spans="1:4" x14ac:dyDescent="0.4">
      <c r="A11" s="1" t="s">
        <v>133</v>
      </c>
      <c r="B11" s="1" t="s">
        <v>127</v>
      </c>
      <c r="C11" s="1">
        <v>245</v>
      </c>
      <c r="D11" s="1">
        <v>112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defaultRowHeight="17.399999999999999" x14ac:dyDescent="0.4"/>
  <cols>
    <col min="2" max="3" width="11.09765625" bestFit="1" customWidth="1"/>
  </cols>
  <sheetData>
    <row r="1" spans="1:3" ht="21" x14ac:dyDescent="0.4">
      <c r="A1" s="14" t="s">
        <v>118</v>
      </c>
      <c r="B1" s="14"/>
      <c r="C1" s="14"/>
    </row>
    <row r="3" spans="1:3" x14ac:dyDescent="0.4">
      <c r="A3" s="1" t="s">
        <v>38</v>
      </c>
      <c r="B3" s="1" t="s">
        <v>120</v>
      </c>
      <c r="C3" s="1" t="s">
        <v>121</v>
      </c>
    </row>
    <row r="4" spans="1:3" x14ac:dyDescent="0.4">
      <c r="A4" s="1" t="s">
        <v>122</v>
      </c>
      <c r="B4" s="1">
        <v>540</v>
      </c>
      <c r="C4" s="1">
        <v>230</v>
      </c>
    </row>
    <row r="5" spans="1:3" x14ac:dyDescent="0.4">
      <c r="A5" s="1" t="s">
        <v>124</v>
      </c>
      <c r="B5" s="1">
        <v>430</v>
      </c>
      <c r="C5" s="1">
        <v>210</v>
      </c>
    </row>
    <row r="6" spans="1:3" x14ac:dyDescent="0.4">
      <c r="A6" s="1" t="s">
        <v>126</v>
      </c>
      <c r="B6" s="1">
        <v>120</v>
      </c>
      <c r="C6" s="1">
        <v>180</v>
      </c>
    </row>
    <row r="7" spans="1:3" x14ac:dyDescent="0.4">
      <c r="A7" s="1" t="s">
        <v>128</v>
      </c>
      <c r="B7" s="1">
        <v>500</v>
      </c>
      <c r="C7" s="1">
        <v>310</v>
      </c>
    </row>
    <row r="8" spans="1:3" x14ac:dyDescent="0.4">
      <c r="A8" s="1" t="s">
        <v>130</v>
      </c>
      <c r="B8" s="1">
        <v>120</v>
      </c>
      <c r="C8" s="1">
        <v>110</v>
      </c>
    </row>
    <row r="9" spans="1:3" x14ac:dyDescent="0.4">
      <c r="A9" s="1" t="s">
        <v>131</v>
      </c>
      <c r="B9" s="1">
        <v>480</v>
      </c>
      <c r="C9" s="1">
        <v>310</v>
      </c>
    </row>
    <row r="10" spans="1:3" x14ac:dyDescent="0.4">
      <c r="A10" s="1" t="s">
        <v>132</v>
      </c>
      <c r="B10" s="1">
        <v>160</v>
      </c>
      <c r="C10" s="1">
        <v>172</v>
      </c>
    </row>
    <row r="11" spans="1:3" x14ac:dyDescent="0.4">
      <c r="A11" s="1" t="s">
        <v>133</v>
      </c>
      <c r="B11" s="1">
        <v>245</v>
      </c>
      <c r="C11" s="1">
        <v>112</v>
      </c>
    </row>
    <row r="12" spans="1:3" x14ac:dyDescent="0.4">
      <c r="A12" s="1" t="s">
        <v>134</v>
      </c>
      <c r="B12" s="1">
        <v>340</v>
      </c>
      <c r="C12" s="1">
        <v>520</v>
      </c>
    </row>
  </sheetData>
  <mergeCells count="1">
    <mergeCell ref="A1:C1"/>
  </mergeCells>
  <phoneticPr fontId="2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"/>
    </sheetView>
  </sheetViews>
  <sheetFormatPr defaultRowHeight="17.399999999999999" x14ac:dyDescent="0.4"/>
  <cols>
    <col min="3" max="3" width="10.3984375" customWidth="1"/>
  </cols>
  <sheetData>
    <row r="1" spans="1:7" ht="21" x14ac:dyDescent="0.4">
      <c r="A1" s="14" t="s">
        <v>135</v>
      </c>
      <c r="B1" s="14"/>
      <c r="C1" s="14"/>
      <c r="D1" s="14"/>
      <c r="E1" s="14"/>
      <c r="F1" s="14"/>
      <c r="G1" s="14"/>
    </row>
    <row r="3" spans="1:7" x14ac:dyDescent="0.4">
      <c r="A3" s="1" t="s">
        <v>136</v>
      </c>
      <c r="B3" s="1" t="s">
        <v>29</v>
      </c>
      <c r="C3" s="1" t="s">
        <v>137</v>
      </c>
      <c r="D3" s="1" t="s">
        <v>138</v>
      </c>
      <c r="E3" s="1" t="s">
        <v>31</v>
      </c>
      <c r="F3" s="1" t="s">
        <v>65</v>
      </c>
      <c r="G3" s="1" t="s">
        <v>32</v>
      </c>
    </row>
    <row r="4" spans="1:7" x14ac:dyDescent="0.4">
      <c r="A4" s="1">
        <v>1</v>
      </c>
      <c r="B4" s="1" t="s">
        <v>139</v>
      </c>
      <c r="C4" s="1" t="s">
        <v>140</v>
      </c>
      <c r="D4" s="1" t="s">
        <v>141</v>
      </c>
      <c r="E4" s="1">
        <v>98</v>
      </c>
      <c r="F4" s="1">
        <v>85</v>
      </c>
      <c r="G4" s="1">
        <f>SUM(E4:F4)</f>
        <v>183</v>
      </c>
    </row>
    <row r="5" spans="1:7" x14ac:dyDescent="0.4">
      <c r="A5" s="1">
        <v>2</v>
      </c>
      <c r="B5" s="1" t="s">
        <v>142</v>
      </c>
      <c r="C5" s="1" t="s">
        <v>143</v>
      </c>
      <c r="D5" s="1" t="s">
        <v>144</v>
      </c>
      <c r="E5" s="1">
        <v>95</v>
      </c>
      <c r="F5" s="1">
        <v>100</v>
      </c>
      <c r="G5" s="1">
        <f t="shared" ref="G5:G13" si="0">SUM(E5:F5)</f>
        <v>195</v>
      </c>
    </row>
    <row r="6" spans="1:7" x14ac:dyDescent="0.4">
      <c r="A6" s="1">
        <v>3</v>
      </c>
      <c r="B6" s="1" t="s">
        <v>145</v>
      </c>
      <c r="C6" s="1" t="s">
        <v>143</v>
      </c>
      <c r="D6" s="1" t="s">
        <v>144</v>
      </c>
      <c r="E6" s="1">
        <v>80</v>
      </c>
      <c r="F6" s="1">
        <v>75</v>
      </c>
      <c r="G6" s="1">
        <f t="shared" si="0"/>
        <v>155</v>
      </c>
    </row>
    <row r="7" spans="1:7" x14ac:dyDescent="0.4">
      <c r="A7" s="1">
        <v>4</v>
      </c>
      <c r="B7" s="1" t="s">
        <v>146</v>
      </c>
      <c r="C7" s="1" t="s">
        <v>147</v>
      </c>
      <c r="D7" s="1" t="s">
        <v>144</v>
      </c>
      <c r="E7" s="1">
        <v>85</v>
      </c>
      <c r="F7" s="1">
        <v>90</v>
      </c>
      <c r="G7" s="1">
        <f t="shared" si="0"/>
        <v>175</v>
      </c>
    </row>
    <row r="8" spans="1:7" x14ac:dyDescent="0.4">
      <c r="A8" s="1">
        <v>5</v>
      </c>
      <c r="B8" s="1" t="s">
        <v>148</v>
      </c>
      <c r="C8" s="1" t="s">
        <v>143</v>
      </c>
      <c r="D8" s="1" t="s">
        <v>141</v>
      </c>
      <c r="E8" s="1">
        <v>100</v>
      </c>
      <c r="F8" s="1">
        <v>100</v>
      </c>
      <c r="G8" s="1">
        <f t="shared" si="0"/>
        <v>200</v>
      </c>
    </row>
    <row r="9" spans="1:7" x14ac:dyDescent="0.4">
      <c r="A9" s="1">
        <v>6</v>
      </c>
      <c r="B9" s="1" t="s">
        <v>34</v>
      </c>
      <c r="C9" s="1" t="s">
        <v>149</v>
      </c>
      <c r="D9" s="1" t="s">
        <v>141</v>
      </c>
      <c r="E9" s="1">
        <v>80</v>
      </c>
      <c r="F9" s="1">
        <v>75</v>
      </c>
      <c r="G9" s="1">
        <f t="shared" si="0"/>
        <v>155</v>
      </c>
    </row>
    <row r="10" spans="1:7" x14ac:dyDescent="0.4">
      <c r="A10" s="1">
        <v>7</v>
      </c>
      <c r="B10" s="1" t="s">
        <v>36</v>
      </c>
      <c r="C10" s="1" t="s">
        <v>147</v>
      </c>
      <c r="D10" s="1" t="s">
        <v>144</v>
      </c>
      <c r="E10" s="1">
        <v>100</v>
      </c>
      <c r="F10" s="1">
        <v>80</v>
      </c>
      <c r="G10" s="1">
        <f t="shared" si="0"/>
        <v>180</v>
      </c>
    </row>
    <row r="11" spans="1:7" x14ac:dyDescent="0.4">
      <c r="A11" s="1">
        <v>8</v>
      </c>
      <c r="B11" s="1" t="s">
        <v>150</v>
      </c>
      <c r="C11" s="1" t="s">
        <v>147</v>
      </c>
      <c r="D11" s="1" t="s">
        <v>144</v>
      </c>
      <c r="E11" s="1">
        <v>90</v>
      </c>
      <c r="F11" s="1">
        <v>70</v>
      </c>
      <c r="G11" s="1">
        <f t="shared" si="0"/>
        <v>160</v>
      </c>
    </row>
    <row r="12" spans="1:7" x14ac:dyDescent="0.4">
      <c r="A12" s="1">
        <v>9</v>
      </c>
      <c r="B12" s="1" t="s">
        <v>151</v>
      </c>
      <c r="C12" s="1" t="s">
        <v>149</v>
      </c>
      <c r="D12" s="1" t="s">
        <v>144</v>
      </c>
      <c r="E12" s="1">
        <v>80</v>
      </c>
      <c r="F12" s="1">
        <v>90</v>
      </c>
      <c r="G12" s="1">
        <f t="shared" si="0"/>
        <v>170</v>
      </c>
    </row>
    <row r="13" spans="1:7" x14ac:dyDescent="0.4">
      <c r="A13" s="1">
        <v>11</v>
      </c>
      <c r="B13" s="1" t="s">
        <v>152</v>
      </c>
      <c r="C13" s="1" t="s">
        <v>149</v>
      </c>
      <c r="D13" s="1" t="s">
        <v>141</v>
      </c>
      <c r="E13" s="1">
        <v>90</v>
      </c>
      <c r="F13" s="1">
        <v>50</v>
      </c>
      <c r="G13" s="1">
        <f t="shared" si="0"/>
        <v>140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"/>
    </sheetView>
  </sheetViews>
  <sheetFormatPr defaultRowHeight="17.399999999999999" x14ac:dyDescent="0.4"/>
  <sheetData>
    <row r="1" spans="1:7" ht="21" x14ac:dyDescent="0.4">
      <c r="A1" s="14" t="s">
        <v>135</v>
      </c>
      <c r="B1" s="14"/>
      <c r="C1" s="14"/>
      <c r="D1" s="14"/>
      <c r="E1" s="14"/>
      <c r="F1" s="14"/>
      <c r="G1" s="14"/>
    </row>
    <row r="3" spans="1:7" x14ac:dyDescent="0.4">
      <c r="A3" s="1" t="s">
        <v>136</v>
      </c>
      <c r="B3" s="1" t="s">
        <v>29</v>
      </c>
      <c r="C3" s="1" t="s">
        <v>137</v>
      </c>
      <c r="D3" s="1" t="s">
        <v>138</v>
      </c>
      <c r="E3" s="1" t="s">
        <v>31</v>
      </c>
      <c r="F3" s="1" t="s">
        <v>65</v>
      </c>
      <c r="G3" s="1" t="s">
        <v>32</v>
      </c>
    </row>
    <row r="4" spans="1:7" x14ac:dyDescent="0.4">
      <c r="A4" s="1">
        <v>1</v>
      </c>
      <c r="B4" s="1" t="s">
        <v>139</v>
      </c>
      <c r="C4" s="1" t="s">
        <v>140</v>
      </c>
      <c r="D4" s="1" t="s">
        <v>141</v>
      </c>
      <c r="E4" s="1">
        <v>98</v>
      </c>
      <c r="F4" s="1">
        <v>85</v>
      </c>
      <c r="G4" s="1">
        <f>SUM(E4:F4)</f>
        <v>183</v>
      </c>
    </row>
    <row r="5" spans="1:7" x14ac:dyDescent="0.4">
      <c r="A5" s="1">
        <v>2</v>
      </c>
      <c r="B5" s="1" t="s">
        <v>142</v>
      </c>
      <c r="C5" s="1" t="s">
        <v>143</v>
      </c>
      <c r="D5" s="1" t="s">
        <v>144</v>
      </c>
      <c r="E5" s="1">
        <v>95</v>
      </c>
      <c r="F5" s="1">
        <v>100</v>
      </c>
      <c r="G5" s="1">
        <f t="shared" ref="G5:G13" si="0">SUM(E5:F5)</f>
        <v>195</v>
      </c>
    </row>
    <row r="6" spans="1:7" x14ac:dyDescent="0.4">
      <c r="A6" s="1">
        <v>3</v>
      </c>
      <c r="B6" s="1" t="s">
        <v>145</v>
      </c>
      <c r="C6" s="1" t="s">
        <v>143</v>
      </c>
      <c r="D6" s="1" t="s">
        <v>144</v>
      </c>
      <c r="E6" s="1">
        <v>80</v>
      </c>
      <c r="F6" s="1">
        <v>75</v>
      </c>
      <c r="G6" s="1">
        <f t="shared" si="0"/>
        <v>155</v>
      </c>
    </row>
    <row r="7" spans="1:7" x14ac:dyDescent="0.4">
      <c r="A7" s="1">
        <v>4</v>
      </c>
      <c r="B7" s="1" t="s">
        <v>146</v>
      </c>
      <c r="C7" s="1" t="s">
        <v>147</v>
      </c>
      <c r="D7" s="1" t="s">
        <v>144</v>
      </c>
      <c r="E7" s="1">
        <v>85</v>
      </c>
      <c r="F7" s="1">
        <v>90</v>
      </c>
      <c r="G7" s="1">
        <f t="shared" si="0"/>
        <v>175</v>
      </c>
    </row>
    <row r="8" spans="1:7" x14ac:dyDescent="0.4">
      <c r="A8" s="1">
        <v>5</v>
      </c>
      <c r="B8" s="1" t="s">
        <v>148</v>
      </c>
      <c r="C8" s="1" t="s">
        <v>143</v>
      </c>
      <c r="D8" s="1" t="s">
        <v>141</v>
      </c>
      <c r="E8" s="1">
        <v>100</v>
      </c>
      <c r="F8" s="1">
        <v>100</v>
      </c>
      <c r="G8" s="1">
        <f t="shared" si="0"/>
        <v>200</v>
      </c>
    </row>
    <row r="9" spans="1:7" x14ac:dyDescent="0.4">
      <c r="A9" s="1">
        <v>6</v>
      </c>
      <c r="B9" s="1" t="s">
        <v>34</v>
      </c>
      <c r="C9" s="1" t="s">
        <v>149</v>
      </c>
      <c r="D9" s="1" t="s">
        <v>141</v>
      </c>
      <c r="E9" s="1">
        <v>80</v>
      </c>
      <c r="F9" s="1">
        <v>75</v>
      </c>
      <c r="G9" s="1">
        <f t="shared" si="0"/>
        <v>155</v>
      </c>
    </row>
    <row r="10" spans="1:7" x14ac:dyDescent="0.4">
      <c r="A10" s="1">
        <v>7</v>
      </c>
      <c r="B10" s="1" t="s">
        <v>36</v>
      </c>
      <c r="C10" s="1" t="s">
        <v>147</v>
      </c>
      <c r="D10" s="1" t="s">
        <v>144</v>
      </c>
      <c r="E10" s="1">
        <v>100</v>
      </c>
      <c r="F10" s="1">
        <v>80</v>
      </c>
      <c r="G10" s="1">
        <f t="shared" si="0"/>
        <v>180</v>
      </c>
    </row>
    <row r="11" spans="1:7" x14ac:dyDescent="0.4">
      <c r="A11" s="1">
        <v>8</v>
      </c>
      <c r="B11" s="1" t="s">
        <v>150</v>
      </c>
      <c r="C11" s="1" t="s">
        <v>147</v>
      </c>
      <c r="D11" s="1" t="s">
        <v>144</v>
      </c>
      <c r="E11" s="1">
        <v>90</v>
      </c>
      <c r="F11" s="1">
        <v>70</v>
      </c>
      <c r="G11" s="1">
        <f t="shared" si="0"/>
        <v>160</v>
      </c>
    </row>
    <row r="12" spans="1:7" x14ac:dyDescent="0.4">
      <c r="A12" s="1">
        <v>9</v>
      </c>
      <c r="B12" s="1" t="s">
        <v>151</v>
      </c>
      <c r="C12" s="1" t="s">
        <v>149</v>
      </c>
      <c r="D12" s="1" t="s">
        <v>144</v>
      </c>
      <c r="E12" s="1">
        <v>80</v>
      </c>
      <c r="F12" s="1">
        <v>90</v>
      </c>
      <c r="G12" s="1">
        <f t="shared" si="0"/>
        <v>170</v>
      </c>
    </row>
    <row r="13" spans="1:7" x14ac:dyDescent="0.4">
      <c r="A13" s="1">
        <v>11</v>
      </c>
      <c r="B13" s="1" t="s">
        <v>152</v>
      </c>
      <c r="C13" s="1" t="s">
        <v>149</v>
      </c>
      <c r="D13" s="1" t="s">
        <v>141</v>
      </c>
      <c r="E13" s="1">
        <v>90</v>
      </c>
      <c r="F13" s="1">
        <v>50</v>
      </c>
      <c r="G13" s="1">
        <f t="shared" si="0"/>
        <v>140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sqref="A1:F1"/>
    </sheetView>
  </sheetViews>
  <sheetFormatPr defaultRowHeight="17.399999999999999" x14ac:dyDescent="0.4"/>
  <cols>
    <col min="4" max="4" width="10.59765625" bestFit="1" customWidth="1"/>
    <col min="5" max="5" width="8.69921875" bestFit="1" customWidth="1"/>
    <col min="6" max="6" width="9.09765625" bestFit="1" customWidth="1"/>
  </cols>
  <sheetData>
    <row r="1" spans="1:6" ht="21" x14ac:dyDescent="0.4">
      <c r="A1" s="14" t="s">
        <v>153</v>
      </c>
      <c r="B1" s="14"/>
      <c r="C1" s="14"/>
      <c r="D1" s="14"/>
      <c r="E1" s="14"/>
      <c r="F1" s="14"/>
    </row>
    <row r="3" spans="1:6" x14ac:dyDescent="0.4">
      <c r="A3" s="1" t="s">
        <v>38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4">
      <c r="A4" s="1" t="s">
        <v>159</v>
      </c>
      <c r="B4" s="1" t="s">
        <v>160</v>
      </c>
      <c r="C4" s="1">
        <v>9</v>
      </c>
      <c r="D4" s="6">
        <v>2113700</v>
      </c>
      <c r="E4" s="6">
        <v>70000</v>
      </c>
      <c r="F4" s="6">
        <v>250000</v>
      </c>
    </row>
    <row r="5" spans="1:6" x14ac:dyDescent="0.4">
      <c r="A5" s="1" t="s">
        <v>161</v>
      </c>
      <c r="B5" s="1" t="s">
        <v>162</v>
      </c>
      <c r="C5" s="1">
        <v>10</v>
      </c>
      <c r="D5" s="6">
        <v>2371500</v>
      </c>
      <c r="E5" s="6">
        <v>70000</v>
      </c>
      <c r="F5" s="6">
        <v>300000</v>
      </c>
    </row>
    <row r="6" spans="1:6" x14ac:dyDescent="0.4">
      <c r="A6" s="1" t="s">
        <v>163</v>
      </c>
      <c r="B6" s="1" t="s">
        <v>162</v>
      </c>
      <c r="C6" s="1">
        <v>8</v>
      </c>
      <c r="D6" s="6">
        <v>1810000</v>
      </c>
      <c r="E6" s="6">
        <v>70000</v>
      </c>
      <c r="F6" s="6">
        <v>200000</v>
      </c>
    </row>
    <row r="7" spans="1:6" x14ac:dyDescent="0.4">
      <c r="A7" s="1" t="s">
        <v>164</v>
      </c>
      <c r="B7" s="1" t="s">
        <v>160</v>
      </c>
      <c r="C7" s="1">
        <v>4</v>
      </c>
      <c r="D7" s="6">
        <v>815600</v>
      </c>
      <c r="E7" s="6">
        <v>70000</v>
      </c>
      <c r="F7" s="6"/>
    </row>
    <row r="8" spans="1:6" x14ac:dyDescent="0.4">
      <c r="A8" s="1" t="s">
        <v>165</v>
      </c>
      <c r="B8" s="1" t="s">
        <v>160</v>
      </c>
      <c r="C8" s="1">
        <v>5</v>
      </c>
      <c r="D8" s="6">
        <v>1159200</v>
      </c>
      <c r="E8" s="6">
        <v>70000</v>
      </c>
      <c r="F8" s="6"/>
    </row>
    <row r="9" spans="1:6" x14ac:dyDescent="0.4">
      <c r="A9" s="1" t="s">
        <v>150</v>
      </c>
      <c r="B9" s="1" t="s">
        <v>166</v>
      </c>
      <c r="C9" s="1">
        <v>7</v>
      </c>
      <c r="D9" s="6">
        <v>1466300</v>
      </c>
      <c r="E9" s="6">
        <v>70000</v>
      </c>
      <c r="F9" s="6"/>
    </row>
    <row r="10" spans="1:6" x14ac:dyDescent="0.4">
      <c r="A10" s="1" t="s">
        <v>167</v>
      </c>
      <c r="B10" s="1" t="s">
        <v>160</v>
      </c>
      <c r="C10" s="1">
        <v>5</v>
      </c>
      <c r="D10" s="6">
        <v>952600</v>
      </c>
      <c r="E10" s="6">
        <v>70000</v>
      </c>
      <c r="F10" s="6"/>
    </row>
    <row r="11" spans="1:6" x14ac:dyDescent="0.4">
      <c r="A11" s="1" t="s">
        <v>168</v>
      </c>
      <c r="B11" s="1" t="s">
        <v>166</v>
      </c>
      <c r="C11" s="1">
        <v>3</v>
      </c>
      <c r="D11" s="6">
        <v>1499400</v>
      </c>
      <c r="E11" s="6">
        <v>70000</v>
      </c>
      <c r="F11" s="6">
        <v>200000</v>
      </c>
    </row>
    <row r="12" spans="1:6" x14ac:dyDescent="0.4">
      <c r="A12" s="1" t="s">
        <v>169</v>
      </c>
      <c r="B12" s="1" t="s">
        <v>166</v>
      </c>
      <c r="C12" s="1">
        <v>6</v>
      </c>
      <c r="D12" s="6">
        <v>803400</v>
      </c>
      <c r="E12" s="6">
        <v>70000</v>
      </c>
      <c r="F12" s="6"/>
    </row>
    <row r="13" spans="1:6" x14ac:dyDescent="0.4">
      <c r="A13" s="1" t="s">
        <v>170</v>
      </c>
      <c r="B13" s="1" t="s">
        <v>162</v>
      </c>
      <c r="C13" s="1">
        <v>6</v>
      </c>
      <c r="D13" s="6">
        <v>1159200</v>
      </c>
      <c r="E13" s="6">
        <v>70000</v>
      </c>
      <c r="F13" s="6">
        <v>250000</v>
      </c>
    </row>
    <row r="14" spans="1:6" x14ac:dyDescent="0.4">
      <c r="A14" s="1" t="s">
        <v>171</v>
      </c>
      <c r="B14" s="1" t="s">
        <v>160</v>
      </c>
      <c r="C14" s="1">
        <v>1</v>
      </c>
      <c r="D14" s="6">
        <v>968300</v>
      </c>
      <c r="E14" s="6">
        <v>70000</v>
      </c>
      <c r="F14" s="6">
        <v>300000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G1"/>
    </sheetView>
  </sheetViews>
  <sheetFormatPr defaultRowHeight="17.399999999999999" x14ac:dyDescent="0.4"/>
  <sheetData>
    <row r="1" spans="1:7" ht="21" x14ac:dyDescent="0.4">
      <c r="A1" s="14" t="s">
        <v>135</v>
      </c>
      <c r="B1" s="14"/>
      <c r="C1" s="14"/>
      <c r="D1" s="14"/>
      <c r="E1" s="14"/>
      <c r="F1" s="14"/>
      <c r="G1" s="14"/>
    </row>
    <row r="3" spans="1:7" x14ac:dyDescent="0.4">
      <c r="A3" s="1" t="s">
        <v>136</v>
      </c>
      <c r="B3" s="1" t="s">
        <v>29</v>
      </c>
      <c r="C3" s="1" t="s">
        <v>137</v>
      </c>
      <c r="D3" s="1" t="s">
        <v>138</v>
      </c>
      <c r="E3" s="1" t="s">
        <v>31</v>
      </c>
      <c r="F3" s="1" t="s">
        <v>65</v>
      </c>
      <c r="G3" s="1" t="s">
        <v>40</v>
      </c>
    </row>
    <row r="4" spans="1:7" x14ac:dyDescent="0.4">
      <c r="A4" s="1">
        <v>1</v>
      </c>
      <c r="B4" s="1" t="s">
        <v>139</v>
      </c>
      <c r="C4" s="1" t="s">
        <v>140</v>
      </c>
      <c r="D4" s="1" t="s">
        <v>141</v>
      </c>
      <c r="E4" s="1">
        <v>98</v>
      </c>
      <c r="F4" s="1">
        <v>70</v>
      </c>
      <c r="G4" s="1">
        <f>AVERAGE(E4:F4)</f>
        <v>84</v>
      </c>
    </row>
    <row r="5" spans="1:7" x14ac:dyDescent="0.4">
      <c r="A5" s="1">
        <v>2</v>
      </c>
      <c r="B5" s="1" t="s">
        <v>142</v>
      </c>
      <c r="C5" s="1" t="s">
        <v>143</v>
      </c>
      <c r="D5" s="1" t="s">
        <v>144</v>
      </c>
      <c r="E5" s="1">
        <v>95</v>
      </c>
      <c r="F5" s="1">
        <v>100</v>
      </c>
      <c r="G5" s="1">
        <f>AVERAGE(E5:F5)</f>
        <v>97.5</v>
      </c>
    </row>
    <row r="6" spans="1:7" x14ac:dyDescent="0.4">
      <c r="A6" s="1">
        <v>3</v>
      </c>
      <c r="B6" s="1" t="s">
        <v>145</v>
      </c>
      <c r="C6" s="1" t="s">
        <v>143</v>
      </c>
      <c r="D6" s="1" t="s">
        <v>144</v>
      </c>
      <c r="E6" s="1">
        <v>80</v>
      </c>
      <c r="F6" s="1">
        <v>75</v>
      </c>
      <c r="G6" s="1">
        <f>AVERAGE(E6:F6)</f>
        <v>77.5</v>
      </c>
    </row>
    <row r="7" spans="1:7" x14ac:dyDescent="0.4">
      <c r="A7" s="1">
        <v>4</v>
      </c>
      <c r="B7" s="1" t="s">
        <v>146</v>
      </c>
      <c r="C7" s="1" t="s">
        <v>147</v>
      </c>
      <c r="D7" s="1" t="s">
        <v>144</v>
      </c>
      <c r="E7" s="1">
        <v>85</v>
      </c>
      <c r="F7" s="1">
        <v>90</v>
      </c>
      <c r="G7" s="1">
        <f>AVERAGE(E7:F7)</f>
        <v>87.5</v>
      </c>
    </row>
    <row r="8" spans="1:7" x14ac:dyDescent="0.4">
      <c r="A8" s="1">
        <v>5</v>
      </c>
      <c r="B8" s="1" t="s">
        <v>148</v>
      </c>
      <c r="C8" s="1" t="s">
        <v>143</v>
      </c>
      <c r="D8" s="1" t="s">
        <v>141</v>
      </c>
      <c r="E8" s="1">
        <v>100</v>
      </c>
      <c r="F8" s="1">
        <v>100</v>
      </c>
      <c r="G8" s="1">
        <f>AVERAGE(E8:F8)</f>
        <v>100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G1"/>
    </sheetView>
  </sheetViews>
  <sheetFormatPr defaultRowHeight="17.399999999999999" x14ac:dyDescent="0.4"/>
  <sheetData>
    <row r="1" spans="1:7" ht="21" x14ac:dyDescent="0.4">
      <c r="A1" s="14" t="s">
        <v>135</v>
      </c>
      <c r="B1" s="14"/>
      <c r="C1" s="14"/>
      <c r="D1" s="14"/>
      <c r="E1" s="14"/>
      <c r="F1" s="14"/>
      <c r="G1" s="14"/>
    </row>
    <row r="3" spans="1:7" x14ac:dyDescent="0.4">
      <c r="A3" s="1" t="s">
        <v>136</v>
      </c>
      <c r="B3" s="1" t="s">
        <v>29</v>
      </c>
      <c r="C3" s="1" t="s">
        <v>137</v>
      </c>
      <c r="D3" s="1" t="s">
        <v>138</v>
      </c>
      <c r="E3" s="1" t="s">
        <v>31</v>
      </c>
      <c r="F3" s="1" t="s">
        <v>65</v>
      </c>
      <c r="G3" s="1" t="s">
        <v>40</v>
      </c>
    </row>
    <row r="4" spans="1:7" x14ac:dyDescent="0.4">
      <c r="A4" s="1">
        <v>1</v>
      </c>
      <c r="B4" s="1" t="s">
        <v>139</v>
      </c>
      <c r="C4" s="1" t="s">
        <v>140</v>
      </c>
      <c r="D4" s="1" t="s">
        <v>141</v>
      </c>
      <c r="E4" s="1">
        <v>98</v>
      </c>
      <c r="F4" s="1">
        <v>85</v>
      </c>
      <c r="G4" s="1">
        <f>AVERAGE(E4:F4)</f>
        <v>91.5</v>
      </c>
    </row>
    <row r="5" spans="1:7" x14ac:dyDescent="0.4">
      <c r="A5" s="1">
        <v>2</v>
      </c>
      <c r="B5" s="1" t="s">
        <v>142</v>
      </c>
      <c r="C5" s="1" t="s">
        <v>143</v>
      </c>
      <c r="D5" s="1" t="s">
        <v>144</v>
      </c>
      <c r="E5" s="1">
        <v>95</v>
      </c>
      <c r="F5" s="1">
        <v>100</v>
      </c>
      <c r="G5" s="1">
        <f>AVERAGE(E5:F5)</f>
        <v>97.5</v>
      </c>
    </row>
    <row r="6" spans="1:7" x14ac:dyDescent="0.4">
      <c r="A6" s="1">
        <v>3</v>
      </c>
      <c r="B6" s="1" t="s">
        <v>145</v>
      </c>
      <c r="C6" s="1" t="s">
        <v>143</v>
      </c>
      <c r="D6" s="1" t="s">
        <v>144</v>
      </c>
      <c r="E6" s="1">
        <v>80</v>
      </c>
      <c r="F6" s="1">
        <v>75</v>
      </c>
      <c r="G6" s="1">
        <f>AVERAGE(E6:F6)</f>
        <v>77.5</v>
      </c>
    </row>
    <row r="7" spans="1:7" x14ac:dyDescent="0.4">
      <c r="A7" s="1">
        <v>4</v>
      </c>
      <c r="B7" s="1" t="s">
        <v>146</v>
      </c>
      <c r="C7" s="1" t="s">
        <v>147</v>
      </c>
      <c r="D7" s="1" t="s">
        <v>144</v>
      </c>
      <c r="E7" s="1">
        <v>85</v>
      </c>
      <c r="F7" s="1">
        <v>90</v>
      </c>
      <c r="G7" s="1">
        <f>AVERAGE(E7:F7)</f>
        <v>87.5</v>
      </c>
    </row>
    <row r="8" spans="1:7" x14ac:dyDescent="0.4">
      <c r="A8" s="1">
        <v>5</v>
      </c>
      <c r="B8" s="1" t="s">
        <v>148</v>
      </c>
      <c r="C8" s="1" t="s">
        <v>143</v>
      </c>
      <c r="D8" s="1" t="s">
        <v>141</v>
      </c>
      <c r="E8" s="1">
        <v>100</v>
      </c>
      <c r="F8" s="1">
        <v>100</v>
      </c>
      <c r="G8" s="1">
        <f>AVERAGE(E8:F8)</f>
        <v>100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workbookViewId="0"/>
  </sheetViews>
  <sheetFormatPr defaultRowHeight="17.399999999999999" x14ac:dyDescent="0.4"/>
  <sheetData>
    <row r="2" spans="1:7" x14ac:dyDescent="0.4">
      <c r="A2" s="27" t="s">
        <v>172</v>
      </c>
      <c r="B2" s="27"/>
      <c r="C2" s="27"/>
      <c r="E2" s="27" t="s">
        <v>173</v>
      </c>
      <c r="F2" s="27"/>
      <c r="G2" s="27"/>
    </row>
    <row r="3" spans="1:7" x14ac:dyDescent="0.4">
      <c r="A3" s="1" t="s">
        <v>174</v>
      </c>
      <c r="B3" s="1" t="s">
        <v>175</v>
      </c>
      <c r="C3" s="1" t="s">
        <v>176</v>
      </c>
      <c r="E3" s="1" t="s">
        <v>174</v>
      </c>
      <c r="F3" s="1" t="s">
        <v>175</v>
      </c>
      <c r="G3" s="1" t="s">
        <v>176</v>
      </c>
    </row>
    <row r="4" spans="1:7" x14ac:dyDescent="0.4">
      <c r="A4" s="1" t="s">
        <v>65</v>
      </c>
      <c r="B4" s="1">
        <v>20</v>
      </c>
      <c r="C4" s="1">
        <v>15</v>
      </c>
      <c r="E4" s="1" t="s">
        <v>177</v>
      </c>
      <c r="F4" s="1">
        <v>19</v>
      </c>
      <c r="G4" s="1">
        <v>20</v>
      </c>
    </row>
    <row r="5" spans="1:7" x14ac:dyDescent="0.4">
      <c r="A5" s="1" t="s">
        <v>178</v>
      </c>
      <c r="B5" s="1">
        <v>7</v>
      </c>
      <c r="C5" s="1">
        <v>10</v>
      </c>
      <c r="E5" s="1" t="s">
        <v>178</v>
      </c>
      <c r="F5" s="1">
        <v>13</v>
      </c>
      <c r="G5" s="1">
        <v>15</v>
      </c>
    </row>
    <row r="6" spans="1:7" x14ac:dyDescent="0.4">
      <c r="A6" s="1" t="s">
        <v>179</v>
      </c>
      <c r="B6" s="1">
        <v>13</v>
      </c>
      <c r="C6" s="1">
        <v>15</v>
      </c>
      <c r="E6" s="1" t="s">
        <v>179</v>
      </c>
      <c r="F6" s="1">
        <v>8</v>
      </c>
      <c r="G6" s="1">
        <v>10</v>
      </c>
    </row>
    <row r="7" spans="1:7" x14ac:dyDescent="0.4">
      <c r="A7" s="1" t="s">
        <v>180</v>
      </c>
      <c r="B7" s="1">
        <v>14</v>
      </c>
      <c r="C7" s="1">
        <v>14</v>
      </c>
      <c r="E7" s="1" t="s">
        <v>65</v>
      </c>
      <c r="F7" s="1">
        <v>14</v>
      </c>
      <c r="G7" s="1">
        <v>15</v>
      </c>
    </row>
    <row r="8" spans="1:7" x14ac:dyDescent="0.4">
      <c r="A8" s="1" t="s">
        <v>177</v>
      </c>
      <c r="B8" s="1">
        <v>17</v>
      </c>
      <c r="C8" s="1">
        <v>20</v>
      </c>
      <c r="E8" s="1" t="s">
        <v>180</v>
      </c>
      <c r="F8" s="1">
        <v>9</v>
      </c>
      <c r="G8" s="1">
        <v>15</v>
      </c>
    </row>
    <row r="10" spans="1:7" x14ac:dyDescent="0.4">
      <c r="A10" s="27" t="s">
        <v>181</v>
      </c>
      <c r="B10" s="27"/>
      <c r="C10" s="27"/>
    </row>
    <row r="11" spans="1:7" x14ac:dyDescent="0.4">
      <c r="A11" s="1" t="s">
        <v>174</v>
      </c>
      <c r="B11" s="1" t="s">
        <v>175</v>
      </c>
      <c r="C11" s="1" t="s">
        <v>176</v>
      </c>
    </row>
    <row r="12" spans="1:7" x14ac:dyDescent="0.4">
      <c r="A12" s="4"/>
      <c r="B12" s="4"/>
      <c r="C12" s="4"/>
    </row>
    <row r="13" spans="1:7" x14ac:dyDescent="0.4">
      <c r="A13" s="4"/>
      <c r="B13" s="4"/>
      <c r="C13" s="4"/>
    </row>
    <row r="14" spans="1:7" x14ac:dyDescent="0.4">
      <c r="A14" s="4"/>
      <c r="B14" s="4"/>
      <c r="C14" s="4"/>
    </row>
    <row r="15" spans="1:7" x14ac:dyDescent="0.4">
      <c r="A15" s="4"/>
      <c r="B15" s="4"/>
      <c r="C15" s="4"/>
    </row>
    <row r="16" spans="1:7" x14ac:dyDescent="0.4">
      <c r="A16" s="4"/>
      <c r="B16" s="4"/>
      <c r="C16" s="4"/>
    </row>
  </sheetData>
  <mergeCells count="3">
    <mergeCell ref="A10:C10"/>
    <mergeCell ref="E2:G2"/>
    <mergeCell ref="A2:C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G4" sqref="G4"/>
    </sheetView>
  </sheetViews>
  <sheetFormatPr defaultRowHeight="17.399999999999999" x14ac:dyDescent="0.4"/>
  <cols>
    <col min="1" max="1" width="8.69921875" bestFit="1" customWidth="1"/>
    <col min="2" max="2" width="10.3984375" bestFit="1" customWidth="1"/>
    <col min="6" max="6" width="11" bestFit="1" customWidth="1"/>
  </cols>
  <sheetData>
    <row r="1" spans="1:6" ht="21" x14ac:dyDescent="0.4">
      <c r="A1" s="14" t="s">
        <v>17</v>
      </c>
      <c r="B1" s="14"/>
      <c r="C1" s="14"/>
      <c r="D1" s="14"/>
      <c r="E1" s="14"/>
      <c r="F1" s="14"/>
    </row>
    <row r="2" spans="1:6" x14ac:dyDescent="0.4">
      <c r="F2" t="s">
        <v>18</v>
      </c>
    </row>
    <row r="3" spans="1:6" x14ac:dyDescent="0.4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</row>
    <row r="4" spans="1:6" x14ac:dyDescent="0.4">
      <c r="A4" s="7">
        <v>154653</v>
      </c>
      <c r="B4" s="1" t="s">
        <v>25</v>
      </c>
      <c r="C4" s="6">
        <v>38</v>
      </c>
      <c r="D4" s="6">
        <v>15</v>
      </c>
      <c r="E4" s="6">
        <f t="shared" ref="E4:E11" si="0">C4*D4</f>
        <v>570</v>
      </c>
      <c r="F4" s="13">
        <f t="shared" ref="F4:F11" si="1">E4*30%</f>
        <v>171</v>
      </c>
    </row>
    <row r="5" spans="1:6" x14ac:dyDescent="0.4">
      <c r="A5" s="7">
        <v>154645</v>
      </c>
      <c r="B5" s="1" t="s">
        <v>25</v>
      </c>
      <c r="C5" s="6">
        <v>45</v>
      </c>
      <c r="D5" s="6">
        <v>55</v>
      </c>
      <c r="E5" s="6">
        <f t="shared" si="0"/>
        <v>2475</v>
      </c>
      <c r="F5" s="13">
        <f t="shared" si="1"/>
        <v>742.5</v>
      </c>
    </row>
    <row r="6" spans="1:6" x14ac:dyDescent="0.4">
      <c r="A6" s="7">
        <v>154664</v>
      </c>
      <c r="B6" s="1" t="s">
        <v>26</v>
      </c>
      <c r="C6" s="6">
        <v>50</v>
      </c>
      <c r="D6" s="6">
        <v>105</v>
      </c>
      <c r="E6" s="6">
        <f t="shared" si="0"/>
        <v>5250</v>
      </c>
      <c r="F6" s="13">
        <f t="shared" si="1"/>
        <v>1575</v>
      </c>
    </row>
    <row r="7" spans="1:6" x14ac:dyDescent="0.4">
      <c r="A7" s="7">
        <v>154647</v>
      </c>
      <c r="B7" s="1" t="s">
        <v>25</v>
      </c>
      <c r="C7" s="6">
        <v>55</v>
      </c>
      <c r="D7" s="6">
        <v>55</v>
      </c>
      <c r="E7" s="6">
        <f t="shared" si="0"/>
        <v>3025</v>
      </c>
      <c r="F7" s="13">
        <f t="shared" si="1"/>
        <v>907.5</v>
      </c>
    </row>
    <row r="8" spans="1:6" x14ac:dyDescent="0.4">
      <c r="A8" s="7">
        <v>154628</v>
      </c>
      <c r="B8" s="1" t="s">
        <v>27</v>
      </c>
      <c r="C8" s="6">
        <v>92</v>
      </c>
      <c r="D8" s="6">
        <v>10</v>
      </c>
      <c r="E8" s="6">
        <f t="shared" si="0"/>
        <v>920</v>
      </c>
      <c r="F8" s="13">
        <f t="shared" si="1"/>
        <v>276</v>
      </c>
    </row>
    <row r="9" spans="1:6" x14ac:dyDescent="0.4">
      <c r="A9" s="7">
        <v>154621</v>
      </c>
      <c r="B9" s="1" t="s">
        <v>28</v>
      </c>
      <c r="C9" s="6">
        <v>98</v>
      </c>
      <c r="D9" s="6">
        <v>120</v>
      </c>
      <c r="E9" s="6">
        <f t="shared" si="0"/>
        <v>11760</v>
      </c>
      <c r="F9" s="13">
        <f t="shared" si="1"/>
        <v>3528</v>
      </c>
    </row>
    <row r="10" spans="1:6" x14ac:dyDescent="0.4">
      <c r="A10" s="7">
        <v>154622</v>
      </c>
      <c r="B10" s="1" t="s">
        <v>28</v>
      </c>
      <c r="C10" s="6">
        <v>100</v>
      </c>
      <c r="D10" s="6">
        <v>19</v>
      </c>
      <c r="E10" s="6">
        <f t="shared" si="0"/>
        <v>1900</v>
      </c>
      <c r="F10" s="13">
        <f t="shared" si="1"/>
        <v>570</v>
      </c>
    </row>
    <row r="11" spans="1:6" x14ac:dyDescent="0.4">
      <c r="A11" s="7">
        <v>154633</v>
      </c>
      <c r="B11" s="1" t="s">
        <v>27</v>
      </c>
      <c r="C11" s="6">
        <v>110</v>
      </c>
      <c r="D11" s="6">
        <v>50</v>
      </c>
      <c r="E11" s="6">
        <f t="shared" si="0"/>
        <v>5500</v>
      </c>
      <c r="F11" s="13">
        <f t="shared" si="1"/>
        <v>1650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H5" sqref="H5"/>
    </sheetView>
  </sheetViews>
  <sheetFormatPr defaultRowHeight="17.399999999999999" x14ac:dyDescent="0.4"/>
  <sheetData>
    <row r="1" spans="1:4" x14ac:dyDescent="0.4">
      <c r="A1" s="1" t="s">
        <v>29</v>
      </c>
      <c r="B1" s="1" t="s">
        <v>30</v>
      </c>
      <c r="C1" s="1" t="s">
        <v>31</v>
      </c>
      <c r="D1" s="1" t="s">
        <v>32</v>
      </c>
    </row>
    <row r="2" spans="1:4" x14ac:dyDescent="0.4">
      <c r="A2" s="1" t="s">
        <v>33</v>
      </c>
      <c r="B2" s="1">
        <v>83</v>
      </c>
      <c r="C2" s="1">
        <v>78</v>
      </c>
      <c r="D2" s="1">
        <v>161</v>
      </c>
    </row>
    <row r="3" spans="1:4" x14ac:dyDescent="0.4">
      <c r="A3" s="1" t="s">
        <v>34</v>
      </c>
      <c r="B3" s="1">
        <v>43</v>
      </c>
      <c r="C3" s="1">
        <v>62</v>
      </c>
      <c r="D3" s="1">
        <v>105</v>
      </c>
    </row>
    <row r="4" spans="1:4" x14ac:dyDescent="0.4">
      <c r="A4" s="1" t="s">
        <v>35</v>
      </c>
      <c r="B4" s="1">
        <v>58</v>
      </c>
      <c r="C4" s="1">
        <v>70</v>
      </c>
      <c r="D4" s="1">
        <v>128</v>
      </c>
    </row>
    <row r="5" spans="1:4" x14ac:dyDescent="0.4">
      <c r="A5" s="1" t="s">
        <v>36</v>
      </c>
      <c r="B5" s="1">
        <v>79</v>
      </c>
      <c r="C5" s="1">
        <v>66</v>
      </c>
      <c r="D5" s="1">
        <v>145</v>
      </c>
    </row>
  </sheetData>
  <phoneticPr fontId="2" type="noConversion"/>
  <conditionalFormatting sqref="D2:D5">
    <cfRule type="cellIs" dxfId="1" priority="2" operator="greaterThanOrEqual">
      <formula>150</formula>
    </cfRule>
    <cfRule type="expression" dxfId="0" priority="1">
      <formula>B2&lt;C2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8" sqref="B8"/>
    </sheetView>
  </sheetViews>
  <sheetFormatPr defaultRowHeight="17.399999999999999" x14ac:dyDescent="0.4"/>
  <cols>
    <col min="1" max="1" width="8.69921875" customWidth="1"/>
    <col min="2" max="2" width="8.796875" customWidth="1"/>
  </cols>
  <sheetData>
    <row r="1" spans="1:6" ht="21" x14ac:dyDescent="0.4">
      <c r="A1" s="21" t="s">
        <v>37</v>
      </c>
      <c r="B1" s="21"/>
      <c r="C1" s="21"/>
      <c r="D1" s="21"/>
      <c r="E1" s="21"/>
      <c r="F1" s="21"/>
    </row>
    <row r="2" spans="1:6" x14ac:dyDescent="0.4">
      <c r="A2" s="1" t="s">
        <v>38</v>
      </c>
      <c r="B2" s="1" t="s">
        <v>30</v>
      </c>
      <c r="C2" s="1" t="s">
        <v>31</v>
      </c>
      <c r="D2" s="1" t="s">
        <v>39</v>
      </c>
      <c r="E2" s="5" t="s">
        <v>190</v>
      </c>
      <c r="F2" s="5" t="s">
        <v>191</v>
      </c>
    </row>
    <row r="3" spans="1:6" x14ac:dyDescent="0.4">
      <c r="A3" s="1" t="s">
        <v>41</v>
      </c>
      <c r="B3" s="1">
        <v>72</v>
      </c>
      <c r="C3" s="1">
        <v>90</v>
      </c>
      <c r="D3" s="1">
        <v>78</v>
      </c>
      <c r="E3" s="8">
        <f>AVERAGE(B3:D3)</f>
        <v>80</v>
      </c>
      <c r="F3" s="8">
        <f>AVERAGEA(B3:D3)</f>
        <v>80</v>
      </c>
    </row>
    <row r="4" spans="1:6" x14ac:dyDescent="0.4">
      <c r="A4" s="1" t="s">
        <v>42</v>
      </c>
      <c r="B4" s="1">
        <v>95</v>
      </c>
      <c r="C4" s="1">
        <v>65</v>
      </c>
      <c r="D4" s="1">
        <v>80</v>
      </c>
      <c r="E4" s="8">
        <f t="shared" ref="E4:E7" si="0">AVERAGE(B4:D4)</f>
        <v>80</v>
      </c>
      <c r="F4" s="8">
        <f t="shared" ref="F4:F7" si="1">AVERAGEA(B4:D4)</f>
        <v>80</v>
      </c>
    </row>
    <row r="5" spans="1:6" x14ac:dyDescent="0.4">
      <c r="A5" s="1" t="s">
        <v>43</v>
      </c>
      <c r="B5" s="1">
        <v>75</v>
      </c>
      <c r="C5" s="1" t="s">
        <v>197</v>
      </c>
      <c r="D5" s="1">
        <v>75</v>
      </c>
      <c r="E5" s="8">
        <f t="shared" si="0"/>
        <v>75</v>
      </c>
      <c r="F5" s="8">
        <f t="shared" si="1"/>
        <v>50</v>
      </c>
    </row>
    <row r="6" spans="1:6" x14ac:dyDescent="0.4">
      <c r="A6" s="1" t="s">
        <v>44</v>
      </c>
      <c r="B6" s="1" t="s">
        <v>197</v>
      </c>
      <c r="C6" s="1">
        <v>98</v>
      </c>
      <c r="D6" s="1">
        <v>100</v>
      </c>
      <c r="E6" s="8">
        <f t="shared" si="0"/>
        <v>99</v>
      </c>
      <c r="F6" s="8">
        <f t="shared" si="1"/>
        <v>66</v>
      </c>
    </row>
    <row r="7" spans="1:6" x14ac:dyDescent="0.4">
      <c r="A7" s="1" t="s">
        <v>45</v>
      </c>
      <c r="B7" s="1">
        <v>85</v>
      </c>
      <c r="C7" s="1">
        <v>100</v>
      </c>
      <c r="D7" s="1">
        <v>85</v>
      </c>
      <c r="E7" s="8">
        <f t="shared" si="0"/>
        <v>90</v>
      </c>
      <c r="F7" s="8">
        <f t="shared" si="1"/>
        <v>90</v>
      </c>
    </row>
    <row r="8" spans="1:6" x14ac:dyDescent="0.4">
      <c r="A8" s="5" t="s">
        <v>192</v>
      </c>
      <c r="B8" s="8">
        <f>AVERAGEIF($E$3:$E$7,"&gt;=80",B3:B7)</f>
        <v>84</v>
      </c>
      <c r="C8" s="8">
        <f t="shared" ref="C8:D8" si="2">AVERAGEIF($E$3:$E$7,"&gt;=80",C3:C7)</f>
        <v>88.25</v>
      </c>
      <c r="D8" s="8">
        <f t="shared" si="2"/>
        <v>85.75</v>
      </c>
      <c r="E8" s="15"/>
      <c r="F8" s="16"/>
    </row>
    <row r="9" spans="1:6" x14ac:dyDescent="0.4">
      <c r="A9" s="5" t="s">
        <v>193</v>
      </c>
      <c r="B9" s="8">
        <f>AVERAGEIFS(B3:B7,$E$3:$E$7,"&gt;=80",$D$3:$D$7,"&gt;=80")</f>
        <v>90</v>
      </c>
      <c r="C9" s="8">
        <f t="shared" ref="C9:D9" si="3">AVERAGEIFS(C3:C7,$E$3:$E$7,"&gt;=80",$D$3:$D$7,"&gt;=80")</f>
        <v>87.666666666666671</v>
      </c>
      <c r="D9" s="8">
        <f t="shared" si="3"/>
        <v>88.333333333333329</v>
      </c>
      <c r="E9" s="17"/>
      <c r="F9" s="18"/>
    </row>
    <row r="10" spans="1:6" x14ac:dyDescent="0.4">
      <c r="A10" s="5" t="s">
        <v>194</v>
      </c>
      <c r="B10" s="8">
        <f>SUM(B3:B7)</f>
        <v>327</v>
      </c>
      <c r="C10" s="8">
        <f t="shared" ref="C10:D10" si="4">SUM(C3:C7)</f>
        <v>353</v>
      </c>
      <c r="D10" s="8">
        <f t="shared" si="4"/>
        <v>418</v>
      </c>
      <c r="E10" s="17"/>
      <c r="F10" s="18"/>
    </row>
    <row r="11" spans="1:6" x14ac:dyDescent="0.4">
      <c r="A11" s="5" t="s">
        <v>195</v>
      </c>
      <c r="B11" s="8">
        <f>MAX(B3:B7)</f>
        <v>95</v>
      </c>
      <c r="C11" s="8">
        <f t="shared" ref="C11:D11" si="5">MAX(C3:C7)</f>
        <v>100</v>
      </c>
      <c r="D11" s="8">
        <f t="shared" si="5"/>
        <v>100</v>
      </c>
      <c r="E11" s="17"/>
      <c r="F11" s="18"/>
    </row>
    <row r="12" spans="1:6" x14ac:dyDescent="0.4">
      <c r="A12" s="5" t="s">
        <v>196</v>
      </c>
      <c r="B12" s="8">
        <f>MIN(B3:B7)</f>
        <v>72</v>
      </c>
      <c r="C12" s="8">
        <f t="shared" ref="C12:D12" si="6">MIN(C3:C7)</f>
        <v>65</v>
      </c>
      <c r="D12" s="8">
        <f t="shared" si="6"/>
        <v>75</v>
      </c>
      <c r="E12" s="19"/>
      <c r="F12" s="20"/>
    </row>
  </sheetData>
  <mergeCells count="2">
    <mergeCell ref="E8:F12"/>
    <mergeCell ref="A1:F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12" sqref="B12"/>
    </sheetView>
  </sheetViews>
  <sheetFormatPr defaultRowHeight="17.399999999999999" x14ac:dyDescent="0.4"/>
  <cols>
    <col min="1" max="1" width="17.296875" bestFit="1" customWidth="1"/>
  </cols>
  <sheetData>
    <row r="1" spans="1:4" ht="21" x14ac:dyDescent="0.4">
      <c r="A1" s="14" t="s">
        <v>37</v>
      </c>
      <c r="B1" s="14"/>
      <c r="C1" s="14"/>
      <c r="D1" s="14"/>
    </row>
    <row r="2" spans="1:4" x14ac:dyDescent="0.4">
      <c r="A2" s="1" t="s">
        <v>38</v>
      </c>
      <c r="B2" s="1" t="s">
        <v>30</v>
      </c>
      <c r="C2" s="1" t="s">
        <v>31</v>
      </c>
      <c r="D2" s="1" t="s">
        <v>39</v>
      </c>
    </row>
    <row r="3" spans="1:4" x14ac:dyDescent="0.4">
      <c r="A3" s="1" t="s">
        <v>41</v>
      </c>
      <c r="B3" s="1">
        <v>72</v>
      </c>
      <c r="C3" s="1">
        <v>90</v>
      </c>
      <c r="D3" s="1">
        <v>78</v>
      </c>
    </row>
    <row r="4" spans="1:4" x14ac:dyDescent="0.4">
      <c r="A4" s="1" t="s">
        <v>42</v>
      </c>
      <c r="B4" s="1">
        <v>95</v>
      </c>
      <c r="C4" s="1">
        <v>65</v>
      </c>
      <c r="D4" s="1">
        <v>0</v>
      </c>
    </row>
    <row r="5" spans="1:4" x14ac:dyDescent="0.4">
      <c r="A5" s="1" t="s">
        <v>43</v>
      </c>
      <c r="B5" s="1">
        <v>75</v>
      </c>
      <c r="C5" s="1"/>
      <c r="D5" s="1">
        <v>75</v>
      </c>
    </row>
    <row r="6" spans="1:4" x14ac:dyDescent="0.4">
      <c r="A6" s="1" t="s">
        <v>44</v>
      </c>
      <c r="B6" s="1"/>
      <c r="C6" s="1">
        <v>98</v>
      </c>
      <c r="D6" s="1">
        <v>100</v>
      </c>
    </row>
    <row r="7" spans="1:4" x14ac:dyDescent="0.4">
      <c r="A7" s="1" t="s">
        <v>45</v>
      </c>
      <c r="B7" s="1">
        <v>85</v>
      </c>
      <c r="C7" s="1">
        <v>100</v>
      </c>
      <c r="D7" s="1">
        <v>85</v>
      </c>
    </row>
    <row r="8" spans="1:4" x14ac:dyDescent="0.4">
      <c r="A8" s="5" t="s">
        <v>46</v>
      </c>
      <c r="B8" s="1">
        <f>COUNTA($A$3:$A$7)</f>
        <v>5</v>
      </c>
      <c r="C8" s="1">
        <f t="shared" ref="C8:D8" si="0">COUNTA($A$3:$A$7)</f>
        <v>5</v>
      </c>
      <c r="D8" s="1">
        <f t="shared" si="0"/>
        <v>5</v>
      </c>
    </row>
    <row r="9" spans="1:4" x14ac:dyDescent="0.4">
      <c r="A9" s="5" t="s">
        <v>47</v>
      </c>
      <c r="B9" s="1">
        <f>COUNT(B3:B7)</f>
        <v>4</v>
      </c>
      <c r="C9" s="1">
        <f t="shared" ref="C9:D9" si="1">COUNT(C3:C7)</f>
        <v>4</v>
      </c>
      <c r="D9" s="1">
        <f t="shared" si="1"/>
        <v>5</v>
      </c>
    </row>
    <row r="10" spans="1:4" x14ac:dyDescent="0.4">
      <c r="A10" s="5" t="s">
        <v>48</v>
      </c>
      <c r="B10" s="1">
        <f>COUNTBLANK(B3:B7)</f>
        <v>1</v>
      </c>
      <c r="C10" s="1">
        <f t="shared" ref="C10:D10" si="2">COUNTBLANK(C3:C7)</f>
        <v>1</v>
      </c>
      <c r="D10" s="1">
        <f t="shared" si="2"/>
        <v>0</v>
      </c>
    </row>
    <row r="11" spans="1:4" x14ac:dyDescent="0.4">
      <c r="A11" s="5" t="s">
        <v>49</v>
      </c>
      <c r="B11" s="1">
        <f>COUNTIF(B3:B7,"&gt;=90")</f>
        <v>1</v>
      </c>
      <c r="C11" s="1">
        <f t="shared" ref="C11:D11" si="3">COUNTIF(C3:C7,"&gt;=90")</f>
        <v>3</v>
      </c>
      <c r="D11" s="1">
        <f t="shared" si="3"/>
        <v>1</v>
      </c>
    </row>
    <row r="12" spans="1:4" x14ac:dyDescent="0.4">
      <c r="A12" s="5" t="s">
        <v>50</v>
      </c>
      <c r="B12" s="1">
        <f>COUNTIFS(B3:B7,"&gt;=80",B3:B7,"&lt;=95")</f>
        <v>2</v>
      </c>
      <c r="C12" s="1">
        <f t="shared" ref="C12:D12" si="4">COUNTIFS(C3:C7,"&gt;=80",C3:C7,"&lt;=95")</f>
        <v>1</v>
      </c>
      <c r="D12" s="1">
        <f t="shared" si="4"/>
        <v>1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E8" sqref="E8"/>
    </sheetView>
  </sheetViews>
  <sheetFormatPr defaultRowHeight="17.399999999999999" x14ac:dyDescent="0.4"/>
  <cols>
    <col min="1" max="1" width="10.19921875" bestFit="1" customWidth="1"/>
  </cols>
  <sheetData>
    <row r="1" spans="1:6" ht="21" x14ac:dyDescent="0.4">
      <c r="A1" s="14" t="s">
        <v>37</v>
      </c>
      <c r="B1" s="14"/>
      <c r="C1" s="14"/>
      <c r="D1" s="14"/>
      <c r="E1" s="14"/>
      <c r="F1" s="14"/>
    </row>
    <row r="2" spans="1:6" x14ac:dyDescent="0.4">
      <c r="A2" s="1" t="s">
        <v>38</v>
      </c>
      <c r="B2" s="1" t="s">
        <v>30</v>
      </c>
      <c r="C2" s="1" t="s">
        <v>31</v>
      </c>
      <c r="D2" s="1" t="s">
        <v>39</v>
      </c>
      <c r="E2" s="1" t="s">
        <v>32</v>
      </c>
      <c r="F2" s="5" t="s">
        <v>51</v>
      </c>
    </row>
    <row r="3" spans="1:6" x14ac:dyDescent="0.4">
      <c r="A3" s="1" t="s">
        <v>41</v>
      </c>
      <c r="B3" s="1">
        <v>72</v>
      </c>
      <c r="C3" s="1">
        <v>90</v>
      </c>
      <c r="D3" s="1">
        <v>78</v>
      </c>
      <c r="E3" s="1">
        <f>SUM(B3:D3)</f>
        <v>240</v>
      </c>
      <c r="F3" s="1">
        <f>_xlfn.RANK.EQ(E3,$E$3:$E$7)</f>
        <v>2</v>
      </c>
    </row>
    <row r="4" spans="1:6" x14ac:dyDescent="0.4">
      <c r="A4" s="1" t="s">
        <v>42</v>
      </c>
      <c r="B4" s="1">
        <v>95</v>
      </c>
      <c r="C4" s="1">
        <v>65</v>
      </c>
      <c r="D4" s="1">
        <v>0</v>
      </c>
      <c r="E4" s="1">
        <f>SUM(B4:D4)</f>
        <v>160</v>
      </c>
      <c r="F4" s="1">
        <f t="shared" ref="F4:F7" si="0">_xlfn.RANK.EQ(E4,$E$3:$E$7)</f>
        <v>4</v>
      </c>
    </row>
    <row r="5" spans="1:6" x14ac:dyDescent="0.4">
      <c r="A5" s="1" t="s">
        <v>43</v>
      </c>
      <c r="B5" s="1">
        <v>75</v>
      </c>
      <c r="C5" s="1"/>
      <c r="D5" s="1">
        <v>75</v>
      </c>
      <c r="E5" s="1">
        <f>SUM(B5:D5)</f>
        <v>150</v>
      </c>
      <c r="F5" s="1">
        <f t="shared" si="0"/>
        <v>5</v>
      </c>
    </row>
    <row r="6" spans="1:6" x14ac:dyDescent="0.4">
      <c r="A6" s="1" t="s">
        <v>44</v>
      </c>
      <c r="B6" s="1"/>
      <c r="C6" s="1">
        <v>98</v>
      </c>
      <c r="D6" s="1">
        <v>100</v>
      </c>
      <c r="E6" s="1">
        <f>SUM(B6:D6)</f>
        <v>198</v>
      </c>
      <c r="F6" s="1">
        <f t="shared" si="0"/>
        <v>3</v>
      </c>
    </row>
    <row r="7" spans="1:6" x14ac:dyDescent="0.4">
      <c r="A7" s="1" t="s">
        <v>45</v>
      </c>
      <c r="B7" s="1">
        <v>85</v>
      </c>
      <c r="C7" s="1">
        <v>100</v>
      </c>
      <c r="D7" s="1">
        <v>85</v>
      </c>
      <c r="E7" s="1">
        <f>SUM(B7:D7)</f>
        <v>270</v>
      </c>
      <c r="F7" s="1">
        <f t="shared" si="0"/>
        <v>1</v>
      </c>
    </row>
    <row r="8" spans="1:6" x14ac:dyDescent="0.4">
      <c r="A8" s="5" t="s">
        <v>52</v>
      </c>
      <c r="B8" s="1">
        <f>LARGE(B3:B7,2)</f>
        <v>85</v>
      </c>
      <c r="C8" s="1">
        <f t="shared" ref="C8:E8" si="1">LARGE(C3:C7,2)</f>
        <v>98</v>
      </c>
      <c r="D8" s="1">
        <f t="shared" si="1"/>
        <v>85</v>
      </c>
      <c r="E8" s="1">
        <f t="shared" si="1"/>
        <v>240</v>
      </c>
      <c r="F8" s="22"/>
    </row>
    <row r="9" spans="1:6" x14ac:dyDescent="0.4">
      <c r="A9" s="5" t="s">
        <v>53</v>
      </c>
      <c r="B9" s="1">
        <f>SMALL(B3:B7,2)</f>
        <v>75</v>
      </c>
      <c r="C9" s="1">
        <f t="shared" ref="C9:E9" si="2">SMALL(C3:C7,2)</f>
        <v>90</v>
      </c>
      <c r="D9" s="1">
        <f t="shared" si="2"/>
        <v>75</v>
      </c>
      <c r="E9" s="1">
        <f t="shared" si="2"/>
        <v>160</v>
      </c>
      <c r="F9" s="23"/>
    </row>
  </sheetData>
  <mergeCells count="2">
    <mergeCell ref="A1:F1"/>
    <mergeCell ref="F8:F9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H7" sqref="H7"/>
    </sheetView>
  </sheetViews>
  <sheetFormatPr defaultRowHeight="17.399999999999999" x14ac:dyDescent="0.4"/>
  <cols>
    <col min="1" max="6" width="9.59765625" customWidth="1"/>
  </cols>
  <sheetData>
    <row r="1" spans="1:9" ht="21" x14ac:dyDescent="0.4">
      <c r="A1" s="14" t="s">
        <v>37</v>
      </c>
      <c r="B1" s="14"/>
      <c r="C1" s="14"/>
      <c r="D1" s="14"/>
      <c r="E1" s="14"/>
      <c r="F1" s="14"/>
    </row>
    <row r="2" spans="1:9" x14ac:dyDescent="0.4">
      <c r="A2" s="1" t="s">
        <v>38</v>
      </c>
      <c r="B2" s="1" t="s">
        <v>30</v>
      </c>
      <c r="C2" s="1" t="s">
        <v>31</v>
      </c>
      <c r="D2" s="1" t="s">
        <v>39</v>
      </c>
      <c r="E2" s="1" t="s">
        <v>32</v>
      </c>
      <c r="F2" s="5" t="s">
        <v>40</v>
      </c>
    </row>
    <row r="3" spans="1:9" x14ac:dyDescent="0.4">
      <c r="A3" s="1" t="s">
        <v>41</v>
      </c>
      <c r="B3" s="1">
        <v>81</v>
      </c>
      <c r="C3" s="1">
        <v>93</v>
      </c>
      <c r="D3" s="1">
        <v>88</v>
      </c>
      <c r="E3" s="1">
        <v>262</v>
      </c>
      <c r="F3" s="1">
        <f>ROUND(AVERAGE(B3:D3),1)</f>
        <v>87.3</v>
      </c>
      <c r="H3" s="4" t="s">
        <v>207</v>
      </c>
      <c r="I3" s="4" t="s">
        <v>208</v>
      </c>
    </row>
    <row r="4" spans="1:9" x14ac:dyDescent="0.4">
      <c r="A4" s="1" t="s">
        <v>42</v>
      </c>
      <c r="B4" s="1">
        <v>82</v>
      </c>
      <c r="C4" s="1">
        <v>65</v>
      </c>
      <c r="D4" s="1">
        <v>71</v>
      </c>
      <c r="E4" s="1">
        <v>218</v>
      </c>
      <c r="F4" s="1">
        <f t="shared" ref="F4:F8" si="0">ROUND(AVERAGE(B4:D4),1)</f>
        <v>72.7</v>
      </c>
      <c r="H4" s="4">
        <f>INT(25/3)</f>
        <v>8</v>
      </c>
      <c r="I4" s="4">
        <f>MOD(25,3)</f>
        <v>1</v>
      </c>
    </row>
    <row r="5" spans="1:9" x14ac:dyDescent="0.4">
      <c r="A5" s="1" t="s">
        <v>43</v>
      </c>
      <c r="B5" s="1">
        <v>93</v>
      </c>
      <c r="C5" s="1">
        <v>98</v>
      </c>
      <c r="D5" s="1">
        <v>75</v>
      </c>
      <c r="E5" s="1">
        <v>266</v>
      </c>
      <c r="F5" s="1">
        <f t="shared" si="0"/>
        <v>88.7</v>
      </c>
    </row>
    <row r="6" spans="1:9" x14ac:dyDescent="0.4">
      <c r="A6" s="1" t="s">
        <v>44</v>
      </c>
      <c r="B6" s="1">
        <v>79</v>
      </c>
      <c r="C6" s="1">
        <v>98</v>
      </c>
      <c r="D6" s="1">
        <v>100</v>
      </c>
      <c r="E6" s="1">
        <v>277</v>
      </c>
      <c r="F6" s="1">
        <f t="shared" si="0"/>
        <v>92.3</v>
      </c>
      <c r="H6" t="s">
        <v>209</v>
      </c>
    </row>
    <row r="7" spans="1:9" x14ac:dyDescent="0.4">
      <c r="A7" s="1" t="s">
        <v>54</v>
      </c>
      <c r="B7" s="1">
        <v>75</v>
      </c>
      <c r="C7" s="1">
        <v>86</v>
      </c>
      <c r="D7" s="1">
        <v>77</v>
      </c>
      <c r="E7" s="1">
        <v>238</v>
      </c>
      <c r="F7" s="1">
        <f t="shared" si="0"/>
        <v>79.3</v>
      </c>
      <c r="H7">
        <f>POWER(3,2)*(ABS(-5)+SQRT(36))</f>
        <v>99</v>
      </c>
    </row>
    <row r="8" spans="1:9" x14ac:dyDescent="0.4">
      <c r="A8" s="1" t="s">
        <v>45</v>
      </c>
      <c r="B8" s="1">
        <v>86</v>
      </c>
      <c r="C8" s="1">
        <v>90</v>
      </c>
      <c r="D8" s="1">
        <v>70</v>
      </c>
      <c r="E8" s="1">
        <v>246</v>
      </c>
      <c r="F8" s="1">
        <f t="shared" si="0"/>
        <v>82</v>
      </c>
    </row>
    <row r="9" spans="1:9" x14ac:dyDescent="0.4">
      <c r="A9" s="5" t="s">
        <v>55</v>
      </c>
      <c r="B9" s="1">
        <f>ROUNDUP(AVERAGE(B3:B8),2)</f>
        <v>82.67</v>
      </c>
      <c r="C9" s="1">
        <f t="shared" ref="C9:F9" si="1">ROUNDUP(AVERAGE(C3:C8),2)</f>
        <v>88.34</v>
      </c>
      <c r="D9" s="1">
        <f t="shared" si="1"/>
        <v>80.17</v>
      </c>
      <c r="E9" s="1">
        <f t="shared" si="1"/>
        <v>251.17</v>
      </c>
      <c r="F9" s="1">
        <f>ROUNDUP(AVERAGE(F3:F8),2)</f>
        <v>83.72</v>
      </c>
    </row>
    <row r="10" spans="1:9" x14ac:dyDescent="0.4">
      <c r="A10" s="5" t="s">
        <v>56</v>
      </c>
      <c r="B10" s="1">
        <f>ROUNDDOWN(AVERAGE(B3:B8),2)</f>
        <v>82.66</v>
      </c>
      <c r="C10" s="1">
        <f t="shared" ref="C10:F10" si="2">ROUNDDOWN(AVERAGE(C3:C8),2)</f>
        <v>88.33</v>
      </c>
      <c r="D10" s="1">
        <f t="shared" si="2"/>
        <v>80.16</v>
      </c>
      <c r="E10" s="1">
        <f t="shared" si="2"/>
        <v>251.16</v>
      </c>
      <c r="F10" s="1">
        <f t="shared" si="2"/>
        <v>83.71</v>
      </c>
    </row>
    <row r="11" spans="1:9" x14ac:dyDescent="0.4">
      <c r="A11" s="5" t="s">
        <v>57</v>
      </c>
      <c r="B11" s="1">
        <f>SUMIF($E$3:$E$8,"&gt;=250",B3:B8)</f>
        <v>253</v>
      </c>
      <c r="C11" s="1">
        <f t="shared" ref="C11:E11" si="3">SUMIF($E$3:$E$8,"&gt;=250",C3:C8)</f>
        <v>289</v>
      </c>
      <c r="D11" s="1">
        <f t="shared" si="3"/>
        <v>263</v>
      </c>
      <c r="E11" s="1">
        <f t="shared" si="3"/>
        <v>805</v>
      </c>
      <c r="F11" s="1">
        <f>SUMIF($E$3:$E$8,"&gt;=250",F3:F8)</f>
        <v>268.3</v>
      </c>
    </row>
    <row r="12" spans="1:9" x14ac:dyDescent="0.4">
      <c r="A12" s="5" t="s">
        <v>58</v>
      </c>
      <c r="B12" s="1">
        <f>SUMIF($E$3:$E$8,"&lt;250",B3:B8)</f>
        <v>243</v>
      </c>
      <c r="C12" s="1">
        <f t="shared" ref="C12:F12" si="4">SUMIF($E$3:$E$8,"&lt;250",C3:C8)</f>
        <v>241</v>
      </c>
      <c r="D12" s="1">
        <f t="shared" si="4"/>
        <v>218</v>
      </c>
      <c r="E12" s="1">
        <f t="shared" si="4"/>
        <v>702</v>
      </c>
      <c r="F12" s="1">
        <f t="shared" si="4"/>
        <v>234</v>
      </c>
    </row>
    <row r="13" spans="1:9" x14ac:dyDescent="0.4">
      <c r="A13" s="24" t="s">
        <v>198</v>
      </c>
      <c r="B13" s="25"/>
      <c r="C13" s="25"/>
      <c r="D13" s="25"/>
      <c r="E13" s="26"/>
      <c r="F13" s="1">
        <f>SUMIFS(E3:E8,B3:B8,"&gt;=80",C3:C8,"&gt;=80",D3:D8,"&gt;=80")</f>
        <v>262</v>
      </c>
    </row>
  </sheetData>
  <mergeCells count="2">
    <mergeCell ref="A1:F1"/>
    <mergeCell ref="A13:E13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9" sqref="B9"/>
    </sheetView>
  </sheetViews>
  <sheetFormatPr defaultRowHeight="17.399999999999999" x14ac:dyDescent="0.4"/>
  <cols>
    <col min="1" max="1" width="19.69921875" bestFit="1" customWidth="1"/>
    <col min="2" max="2" width="13.19921875" bestFit="1" customWidth="1"/>
  </cols>
  <sheetData>
    <row r="1" spans="1:2" ht="21" x14ac:dyDescent="0.4">
      <c r="A1" s="14" t="s">
        <v>199</v>
      </c>
      <c r="B1" s="14"/>
    </row>
    <row r="2" spans="1:2" x14ac:dyDescent="0.4">
      <c r="A2" s="1" t="s">
        <v>200</v>
      </c>
      <c r="B2" s="1" t="s">
        <v>201</v>
      </c>
    </row>
    <row r="3" spans="1:2" x14ac:dyDescent="0.4">
      <c r="A3" s="10">
        <v>38050</v>
      </c>
      <c r="B3" s="11">
        <v>0.41452546296296294</v>
      </c>
    </row>
    <row r="5" spans="1:2" x14ac:dyDescent="0.4">
      <c r="A5" s="5" t="s">
        <v>202</v>
      </c>
      <c r="B5" s="28">
        <f>DATE(YEAR(A3),MONTH(A3),DAY(A3))</f>
        <v>38050</v>
      </c>
    </row>
    <row r="6" spans="1:2" x14ac:dyDescent="0.4">
      <c r="A6" s="5" t="s">
        <v>203</v>
      </c>
      <c r="B6" s="28">
        <f>TIME(HOUR(B3),MINUTE(B3),SECOND(B3))</f>
        <v>0.41452546296296294</v>
      </c>
    </row>
    <row r="7" spans="1:2" x14ac:dyDescent="0.4">
      <c r="A7" s="5" t="s">
        <v>204</v>
      </c>
      <c r="B7" s="28">
        <f ca="1">TODAY()-(A3)</f>
        <v>8047</v>
      </c>
    </row>
    <row r="8" spans="1:2" x14ac:dyDescent="0.4">
      <c r="A8" s="5" t="s">
        <v>205</v>
      </c>
      <c r="B8" s="28">
        <f ca="1">TODAY()-DATE(YEAR(A3),MONTH(A3),DAY(A3))</f>
        <v>8047</v>
      </c>
    </row>
    <row r="9" spans="1:2" x14ac:dyDescent="0.4">
      <c r="A9" s="5" t="s">
        <v>206</v>
      </c>
      <c r="B9" s="28">
        <f ca="1">YEAR(TODAY())-YEAR(A3)</f>
        <v>22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G8"/>
  <sheetViews>
    <sheetView tabSelected="1" workbookViewId="0">
      <selection activeCell="G3" sqref="G3"/>
    </sheetView>
  </sheetViews>
  <sheetFormatPr defaultRowHeight="17.399999999999999" x14ac:dyDescent="0.4"/>
  <cols>
    <col min="2" max="2" width="13.69921875" bestFit="1" customWidth="1"/>
  </cols>
  <sheetData>
    <row r="1" spans="1:7" ht="21" x14ac:dyDescent="0.4">
      <c r="A1" s="14" t="s">
        <v>59</v>
      </c>
      <c r="B1" s="14"/>
      <c r="C1" s="14"/>
      <c r="D1" s="14"/>
      <c r="E1" s="14"/>
      <c r="F1" s="14"/>
      <c r="G1" s="14"/>
    </row>
    <row r="2" spans="1:7" x14ac:dyDescent="0.4">
      <c r="A2" s="1" t="s">
        <v>60</v>
      </c>
      <c r="B2" s="1" t="s">
        <v>61</v>
      </c>
      <c r="C2" s="1" t="s">
        <v>62</v>
      </c>
      <c r="D2" s="1" t="s">
        <v>63</v>
      </c>
      <c r="E2" s="1" t="s">
        <v>64</v>
      </c>
      <c r="F2" s="1" t="s">
        <v>65</v>
      </c>
      <c r="G2" s="5" t="s">
        <v>66</v>
      </c>
    </row>
    <row r="3" spans="1:7" x14ac:dyDescent="0.4">
      <c r="A3" s="1" t="s">
        <v>67</v>
      </c>
      <c r="B3" s="1" t="s">
        <v>182</v>
      </c>
      <c r="C3" s="1" t="s">
        <v>68</v>
      </c>
      <c r="D3" s="1">
        <v>100</v>
      </c>
      <c r="E3" s="1">
        <v>78</v>
      </c>
      <c r="F3" s="1">
        <v>100</v>
      </c>
      <c r="G3" s="1" t="e">
        <f ca="1">ifs(RIGHT(C3,2)="1팀","국내팀",RIGHT(C3,2)="2팀","국외팀",RIGHT(C3,2)="3팀","본사팀")</f>
        <v>#NAME?</v>
      </c>
    </row>
    <row r="4" spans="1:7" x14ac:dyDescent="0.4">
      <c r="A4" s="1" t="s">
        <v>70</v>
      </c>
      <c r="B4" s="1" t="s">
        <v>183</v>
      </c>
      <c r="C4" s="1" t="s">
        <v>71</v>
      </c>
      <c r="D4" s="1">
        <v>78</v>
      </c>
      <c r="E4" s="1">
        <v>59</v>
      </c>
      <c r="F4" s="1">
        <v>96</v>
      </c>
      <c r="G4" s="1"/>
    </row>
    <row r="5" spans="1:7" x14ac:dyDescent="0.4">
      <c r="A5" s="1" t="s">
        <v>72</v>
      </c>
      <c r="B5" s="1" t="s">
        <v>184</v>
      </c>
      <c r="C5" s="1" t="s">
        <v>69</v>
      </c>
      <c r="D5" s="1">
        <v>87</v>
      </c>
      <c r="E5" s="1">
        <v>65</v>
      </c>
      <c r="F5" s="1">
        <v>85</v>
      </c>
      <c r="G5" s="1"/>
    </row>
    <row r="6" spans="1:7" x14ac:dyDescent="0.4">
      <c r="A6" s="1" t="s">
        <v>74</v>
      </c>
      <c r="B6" s="1" t="s">
        <v>185</v>
      </c>
      <c r="C6" s="1" t="s">
        <v>73</v>
      </c>
      <c r="D6" s="1">
        <v>93</v>
      </c>
      <c r="E6" s="1">
        <v>91</v>
      </c>
      <c r="F6" s="1">
        <v>98</v>
      </c>
      <c r="G6" s="1"/>
    </row>
    <row r="7" spans="1:7" x14ac:dyDescent="0.4">
      <c r="A7" s="1" t="s">
        <v>75</v>
      </c>
      <c r="B7" s="1" t="s">
        <v>186</v>
      </c>
      <c r="C7" s="1" t="s">
        <v>187</v>
      </c>
      <c r="D7" s="1">
        <v>75</v>
      </c>
      <c r="E7" s="1">
        <v>78</v>
      </c>
      <c r="F7" s="1">
        <v>88</v>
      </c>
      <c r="G7" s="1"/>
    </row>
    <row r="8" spans="1:7" x14ac:dyDescent="0.4">
      <c r="A8" s="1" t="s">
        <v>76</v>
      </c>
      <c r="B8" s="1" t="s">
        <v>188</v>
      </c>
      <c r="C8" s="1" t="s">
        <v>189</v>
      </c>
      <c r="D8" s="1">
        <v>94</v>
      </c>
      <c r="E8" s="1">
        <v>82</v>
      </c>
      <c r="F8" s="1">
        <v>79</v>
      </c>
      <c r="G8" s="1"/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실습01-1</vt:lpstr>
      <vt:lpstr>실습01-2</vt:lpstr>
      <vt:lpstr>실습02</vt:lpstr>
      <vt:lpstr>실습03-1</vt:lpstr>
      <vt:lpstr>실습03-2</vt:lpstr>
      <vt:lpstr>실습03-3</vt:lpstr>
      <vt:lpstr>실습04</vt:lpstr>
      <vt:lpstr>실습05</vt:lpstr>
      <vt:lpstr>실습06</vt:lpstr>
      <vt:lpstr>실습07</vt:lpstr>
      <vt:lpstr>실습08</vt:lpstr>
      <vt:lpstr>실습09</vt:lpstr>
      <vt:lpstr>실습10</vt:lpstr>
      <vt:lpstr>실습11</vt:lpstr>
      <vt:lpstr>실습12</vt:lpstr>
      <vt:lpstr>실습13</vt:lpstr>
      <vt:lpstr>실습14</vt:lpstr>
      <vt:lpstr>실습15</vt:lpstr>
      <vt:lpstr>실습16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user</cp:lastModifiedBy>
  <dcterms:created xsi:type="dcterms:W3CDTF">2023-10-30T04:19:19Z</dcterms:created>
  <dcterms:modified xsi:type="dcterms:W3CDTF">2026-03-16T14:14:58Z</dcterms:modified>
</cp:coreProperties>
</file>