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dcfdaf060b2b229/바탕 화면/"/>
    </mc:Choice>
  </mc:AlternateContent>
  <xr:revisionPtr revIDLastSave="1" documentId="8_{1D8267C3-5A07-41FB-B9D7-C74C2FED3451}" xr6:coauthVersionLast="47" xr6:coauthVersionMax="47" xr10:uidLastSave="{14338422-7C26-4982-8D1C-C125EA817F75}"/>
  <bookViews>
    <workbookView minimized="1" xWindow="5760" yWindow="3276" windowWidth="17280" windowHeight="8964" activeTab="1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eta.COUNTBLANK" hidden="1" xlm="1">#NAME?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8" i="4" l="1"/>
  <c r="D29" i="4"/>
  <c r="D30" i="4"/>
  <c r="D31" i="4"/>
  <c r="D32" i="4"/>
  <c r="D33" i="4"/>
  <c r="D34" i="4"/>
  <c r="J23" i="4"/>
  <c r="E23" i="4"/>
  <c r="I4" i="4"/>
  <c r="I5" i="4"/>
  <c r="I6" i="4"/>
  <c r="I7" i="4"/>
  <c r="I8" i="4"/>
  <c r="I9" i="4"/>
  <c r="I10" i="4"/>
  <c r="I11" i="4"/>
  <c r="I12" i="4"/>
  <c r="I3" i="4"/>
  <c r="E3" i="4"/>
  <c r="E4" i="4"/>
  <c r="E5" i="4"/>
  <c r="E6" i="4"/>
  <c r="E7" i="4"/>
  <c r="E8" i="4"/>
  <c r="E9" i="4"/>
  <c r="E10" i="4"/>
  <c r="E11" i="4"/>
  <c r="E12" i="4"/>
  <c r="G5" i="7"/>
  <c r="G6" i="7"/>
  <c r="G7" i="7"/>
  <c r="G8" i="7"/>
  <c r="G9" i="7"/>
  <c r="G10" i="7"/>
  <c r="G11" i="7"/>
  <c r="G12" i="7"/>
  <c r="G13" i="7"/>
  <c r="G14" i="7"/>
  <c r="G4" i="7"/>
  <c r="G3" i="5"/>
  <c r="B16" i="3"/>
  <c r="E22" i="4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남수민</author>
  </authors>
  <commentList>
    <comment ref="E3" authorId="0" shapeId="0" xr:uid="{2A1953D2-B47E-4601-9F66-6D6FA93885D6}">
      <text>
        <r>
          <rPr>
            <sz val="9"/>
            <color indexed="81"/>
            <rFont val="Tahoma"/>
            <family val="2"/>
          </rPr>
          <t>2023</t>
        </r>
        <r>
          <rPr>
            <sz val="9"/>
            <color indexed="81"/>
            <rFont val="돋움"/>
            <family val="3"/>
            <charset val="129"/>
          </rPr>
          <t>년부터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누적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<sst xmlns="http://schemas.openxmlformats.org/spreadsheetml/2006/main" count="313" uniqueCount="235">
  <si>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</si>
  <si>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</si>
  <si>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</si>
  <si>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</si>
  <si>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</si>
  <si>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</si>
  <si>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</si>
  <si>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</si>
  <si>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</si>
  <si>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</si>
  <si>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</si>
  <si>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</si>
  <si>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</si>
  <si>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</si>
  <si>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</si>
  <si>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</si>
  <si>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</si>
  <si>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</si>
  <si>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</si>
  <si>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</si>
  <si>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</si>
  <si>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</si>
  <si>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</si>
  <si>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</si>
  <si>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</si>
  <si>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</si>
  <si>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</si>
  <si>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</si>
  <si>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</si>
  <si>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</si>
  <si>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</si>
  <si>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</si>
  <si>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</si>
  <si>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</si>
  <si>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</si>
  <si>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</si>
  <si>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</si>
  <si>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</si>
  <si>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</si>
  <si>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</si>
  <si>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</si>
  <si>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</si>
  <si>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</si>
  <si>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</si>
  <si>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</si>
  <si>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</si>
  <si>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</si>
  <si>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</si>
  <si>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</si>
  <si>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</si>
  <si>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</si>
  <si>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</si>
  <si>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</si>
  <si>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</si>
  <si>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</si>
  <si>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</si>
  <si>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</si>
  <si>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</si>
  <si>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</si>
  <si>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</si>
  <si>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</si>
  <si>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</si>
  <si>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</si>
  <si>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</si>
  <si>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</si>
  <si>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</si>
  <si>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</si>
  <si>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</si>
  <si>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</si>
  <si>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</si>
  <si>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</si>
  <si>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</si>
  <si>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</si>
  <si>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</si>
  <si>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</si>
  <si>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</si>
  <si>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</si>
  <si>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</si>
  <si>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</si>
  <si>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</si>
  <si>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</si>
  <si>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</si>
  <si>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</si>
  <si>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</si>
  <si>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</si>
  <si>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</si>
  <si>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</si>
  <si>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</si>
  <si>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</si>
  <si>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</si>
  <si>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</si>
  <si>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</si>
  <si>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</si>
  <si>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</si>
  <si>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</si>
  <si>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</si>
  <si>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</si>
  <si>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</si>
  <si>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</si>
  <si>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</si>
  <si>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</si>
  <si>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</si>
  <si>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</si>
  <si>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</si>
  <si>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</si>
  <si>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</si>
  <si>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</si>
  <si>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</si>
  <si>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</si>
  <si>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</si>
  <si>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</si>
  <si>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</si>
  <si>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</si>
  <si>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</si>
  <si>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</si>
  <si>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</si>
  <si>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</si>
  <si>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</si>
  <si>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</si>
  <si>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</si>
  <si>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</si>
  <si>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</si>
  <si>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</si>
  <si>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</si>
  <si>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</si>
  <si>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</si>
  <si>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</si>
  <si>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</si>
  <si>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</si>
  <si>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</si>
  <si>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</si>
  <si>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</si>
  <si>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</si>
  <si>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</si>
  <si>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</si>
  <si>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</si>
  <si>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</si>
  <si>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</si>
  <si>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</si>
  <si>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</si>
  <si>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</si>
  <si>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</si>
  <si>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</si>
  <si>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</si>
  <si>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</si>
  <si>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</si>
  <si>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</si>
  <si>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</si>
  <si>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</si>
  <si>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</si>
  <si>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</si>
  <si>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</si>
  <si>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</si>
  <si>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</si>
  <si>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</si>
  <si>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</si>
  <si>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</si>
  <si>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</si>
  <si>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</si>
  <si>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</si>
  <si>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</si>
  <si>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</si>
  <si>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</si>
  <si>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</si>
  <si>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</si>
  <si>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</si>
  <si>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</si>
  <si>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</si>
  <si>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</si>
  <si>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</si>
  <si>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</si>
  <si>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</si>
  <si>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</si>
  <si>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</si>
  <si>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</si>
  <si>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</si>
  <si>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</si>
  <si>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</si>
  <si>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</si>
  <si>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</si>
  <si>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</si>
  <si>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</si>
  <si>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</si>
  <si>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</si>
  <si>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</si>
  <si>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</si>
  <si>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</si>
  <si>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</si>
  <si>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</si>
  <si>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</si>
  <si>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</si>
  <si>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</si>
  <si>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</si>
  <si>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</si>
  <si>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</si>
  <si>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</si>
  <si>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</si>
  <si>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</si>
  <si>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</si>
  <si>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</si>
  <si>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Alps 리조트</t>
    <phoneticPr fontId="1" type="noConversion"/>
  </si>
  <si>
    <t>Jisan 리조트</t>
    <phoneticPr fontId="1" type="noConversion"/>
  </si>
  <si>
    <t>Star 리조트</t>
    <phoneticPr fontId="1" type="noConversion"/>
  </si>
  <si>
    <t>Sky 리조트</t>
    <phoneticPr fontId="1" type="noConversion"/>
  </si>
  <si>
    <t>Viva 리조트</t>
    <phoneticPr fontId="1" type="noConversion"/>
  </si>
  <si>
    <t>Bears 리조트</t>
    <phoneticPr fontId="1" type="noConversion"/>
  </si>
  <si>
    <t>위치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</si>
  <si>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</si>
  <si>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</si>
  <si>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</si>
  <si>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</si>
  <si>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</si>
  <si>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</si>
  <si>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예약전화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</si>
  <si>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</si>
  <si>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</si>
  <si>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</si>
  <si>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</si>
  <si>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</si>
  <si>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</si>
  <si>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개장일자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</si>
  <si>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</si>
  <si>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</si>
  <si>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</si>
  <si>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</si>
  <si>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폐장일자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</si>
  <si>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</si>
  <si>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</si>
  <si>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</si>
  <si>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성별</t>
    <phoneticPr fontId="1" type="noConversion"/>
  </si>
  <si>
    <t>여</t>
    <phoneticPr fontId="1" type="noConversion"/>
  </si>
  <si>
    <t>금액</t>
    <phoneticPr fontId="1" type="noConversion"/>
  </si>
  <si>
    <t>하이*</t>
    <phoneticPr fontId="1" type="noConversion"/>
  </si>
  <si>
    <t>*프라자</t>
    <phoneticPr fontId="1" type="noConversion"/>
  </si>
  <si>
    <t>O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</si>
</sst>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8" formatCode="yy\/mm\/dd"/>
    <numFmt numFmtId="179" formatCode="&quot;₩&quot;#,##0_);[Red]\(&quot;₩&quot;#,##0\)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" xfId="1" applyNumberFormat="1" applyFont="1" applyBorder="1">
      <alignment vertical="center"/>
    </xf>
    <xf numFmtId="0" fontId="7" fillId="0" borderId="0" xfId="0" applyFont="1" applyAlignment="1">
      <alignment horizontal="centerContinuous" vertical="center"/>
    </xf>
    <xf numFmtId="178" fontId="0" fillId="0" borderId="0" xfId="0" applyNumberFormat="1">
      <alignment vertical="center"/>
    </xf>
    <xf numFmtId="0" fontId="6" fillId="3" borderId="1" xfId="3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179" fontId="0" fillId="0" borderId="1" xfId="1" applyNumberFormat="1" applyFon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3" applyBorder="1" applyAlignment="1">
      <alignment horizontal="distributed" vertical="center"/>
    </xf>
  </cellXfs>
  <cellStyles count="4">
    <cellStyle name="강조색1" xfId="3" builtinId="29"/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Structure" Target="richData/rdrichvaluestructure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C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FE2C-4FFF-A301-F217D01DEC0E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FE2C-4FFF-A301-F217D01DEC0E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47-FE2C-4FFF-A301-F217D01DEC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BDE0CF3B-5620-3CDC-5828-21DE73EC54F2}"/>
            </a:ext>
          </a:extLst>
        </xdr:cNvPr>
        <xdr:cNvSpPr/>
      </xdr:nvSpPr>
      <xdr:spPr>
        <a:xfrm>
          <a:off x="3124200" y="3360420"/>
          <a:ext cx="1463040" cy="44196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7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E10" sqref="E10"/>
    </sheetView>
  </sheetViews>
  <sheetFormatPr defaultRowHeight="17.399999999999999" x14ac:dyDescent="0.4"/>
  <cols>
    <col min="1" max="1" width="12" bestFit="1" customWidth="1"/>
    <col min="2" max="2" width="13.09765625" bestFit="1" customWidth="1"/>
    <col min="3" max="3" width="12.69921875" bestFit="1" customWidth="1"/>
    <col min="4" max="4" width="9.5" bestFit="1" customWidth="1"/>
    <col min="5" max="5" width="8.69921875" customWidth="1"/>
  </cols>
  <sheetData>
    <row r="1" spans="1:5" x14ac:dyDescent="0.4">
      <c r="A1" t="s">
        <v>1</v>
      </c>
    </row>
    <row r="3" spans="1:5" x14ac:dyDescent="0.4">
      <c r="A3" s="1" t="s">
        <v>197</v>
      </c>
      <c r="B3" s="1" t="s">
        <v>206</v>
      </c>
      <c r="C3" s="1" t="s">
        <v>213</v>
      </c>
      <c r="D3" s="1" t="s">
        <v>220</v>
      </c>
      <c r="E3" s="1" t="s">
        <v>225</v>
      </c>
    </row>
    <row r="4" spans="1:5" x14ac:dyDescent="0.4">
      <c r="A4" s="1" t="s">
        <v>203</v>
      </c>
      <c r="B4" s="1" t="s">
        <v>207</v>
      </c>
      <c r="C4" s="1" t="s">
        <v>214</v>
      </c>
      <c r="D4" s="1" t="s">
        <v>221</v>
      </c>
      <c r="E4" s="1" t="s">
        <v>226</v>
      </c>
    </row>
    <row r="5" spans="1:5" x14ac:dyDescent="0.4">
      <c r="A5" s="1" t="s">
        <v>202</v>
      </c>
      <c r="B5" s="1" t="s">
        <v>208</v>
      </c>
      <c r="C5" s="1" t="s">
        <v>215</v>
      </c>
      <c r="D5" s="1" t="s">
        <v>222</v>
      </c>
      <c r="E5" s="1" t="s">
        <v>227</v>
      </c>
    </row>
    <row r="6" spans="1:5" x14ac:dyDescent="0.4">
      <c r="A6" s="1" t="s">
        <v>201</v>
      </c>
      <c r="B6" s="1" t="s">
        <v>209</v>
      </c>
      <c r="C6" s="1" t="s">
        <v>216</v>
      </c>
      <c r="D6" s="1" t="s">
        <v>223</v>
      </c>
      <c r="E6" s="1" t="s">
        <v>228</v>
      </c>
    </row>
    <row r="7" spans="1:5" x14ac:dyDescent="0.4">
      <c r="A7" s="1" t="s">
        <v>200</v>
      </c>
      <c r="B7" s="1" t="s">
        <v>210</v>
      </c>
      <c r="C7" s="1" t="s">
        <v>217</v>
      </c>
      <c r="D7" s="1" t="s">
        <v>222</v>
      </c>
      <c r="E7" s="1" t="s">
        <v>226</v>
      </c>
    </row>
    <row r="8" spans="1:5" x14ac:dyDescent="0.4">
      <c r="A8" s="1" t="s">
        <v>204</v>
      </c>
      <c r="B8" s="1" t="s">
        <v>211</v>
      </c>
      <c r="C8" s="1" t="s">
        <v>218</v>
      </c>
      <c r="D8" s="1" t="s">
        <v>222</v>
      </c>
      <c r="E8" s="1" t="s">
        <v>226</v>
      </c>
    </row>
    <row r="9" spans="1:5" x14ac:dyDescent="0.4">
      <c r="A9" s="1" t="s">
        <v>205</v>
      </c>
      <c r="B9" s="1" t="s">
        <v>212</v>
      </c>
      <c r="C9" s="1" t="s">
        <v>219</v>
      </c>
      <c r="D9" s="1" t="s">
        <v>224</v>
      </c>
      <c r="E9" s="1" t="s">
        <v>228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tabSelected="1" workbookViewId="0">
      <selection activeCell="J7" sqref="J7"/>
    </sheetView>
  </sheetViews>
  <sheetFormatPr defaultRowHeight="17.399999999999999" x14ac:dyDescent="0.4"/>
  <cols>
    <col min="1" max="1" width="2.59765625" customWidth="1"/>
    <col min="2" max="2" width="11.19921875" bestFit="1" customWidth="1"/>
    <col min="7" max="7" width="11.09765625" bestFit="1" customWidth="1"/>
  </cols>
  <sheetData>
    <row r="1" spans="2:7" ht="22.2" x14ac:dyDescent="0.4">
      <c r="B1" s="13" t="s">
        <v>77</v>
      </c>
      <c r="C1" s="13"/>
      <c r="D1" s="13"/>
      <c r="E1" s="13"/>
      <c r="F1" s="13"/>
      <c r="G1" s="13"/>
    </row>
    <row r="2" spans="2:7" x14ac:dyDescent="0.4">
      <c r="G2" s="14">
        <v>45322</v>
      </c>
    </row>
    <row r="3" spans="2:7" ht="18" thickBot="1" x14ac:dyDescent="0.45">
      <c r="B3" s="31" t="s">
        <v>78</v>
      </c>
      <c r="C3" s="31" t="s">
        <v>79</v>
      </c>
      <c r="D3" s="31" t="s">
        <v>80</v>
      </c>
      <c r="E3" s="31" t="s">
        <v>81</v>
      </c>
      <c r="F3" s="31" t="s">
        <v>82</v>
      </c>
      <c r="G3" s="31" t="s">
        <v>83</v>
      </c>
    </row>
    <row r="4" spans="2:7" ht="18" thickTop="1" x14ac:dyDescent="0.4">
      <c r="B4" s="28" t="s">
        <v>84</v>
      </c>
      <c r="C4" s="29">
        <v>800</v>
      </c>
      <c r="D4" s="30">
        <v>2E-3</v>
      </c>
      <c r="E4" s="29">
        <v>100</v>
      </c>
      <c r="F4" s="29">
        <v>900</v>
      </c>
      <c r="G4" s="29">
        <v>557</v>
      </c>
    </row>
    <row r="5" spans="2:7" x14ac:dyDescent="0.4">
      <c r="B5" s="16" t="s">
        <v>85</v>
      </c>
      <c r="C5" s="17">
        <v>2000</v>
      </c>
      <c r="D5" s="18">
        <v>8.9999999999999993E-3</v>
      </c>
      <c r="E5" s="17">
        <v>150</v>
      </c>
      <c r="F5" s="17">
        <v>2070</v>
      </c>
      <c r="G5" s="17">
        <v>590</v>
      </c>
    </row>
    <row r="6" spans="2:7" x14ac:dyDescent="0.4">
      <c r="B6" s="16" t="s">
        <v>86</v>
      </c>
      <c r="C6" s="17">
        <v>960</v>
      </c>
      <c r="D6" s="18">
        <v>3.0000000000000001E-3</v>
      </c>
      <c r="E6" s="17">
        <v>50</v>
      </c>
      <c r="F6" s="17">
        <v>1010</v>
      </c>
      <c r="G6" s="17">
        <v>650</v>
      </c>
    </row>
    <row r="7" spans="2:7" x14ac:dyDescent="0.4">
      <c r="B7" s="16" t="s">
        <v>87</v>
      </c>
      <c r="C7" s="17">
        <v>720</v>
      </c>
      <c r="D7" s="18">
        <v>0</v>
      </c>
      <c r="E7" s="17">
        <v>30</v>
      </c>
      <c r="F7" s="17">
        <v>750</v>
      </c>
      <c r="G7" s="17">
        <v>700</v>
      </c>
    </row>
    <row r="8" spans="2:7" x14ac:dyDescent="0.4">
      <c r="B8" s="16" t="s">
        <v>88</v>
      </c>
      <c r="C8" s="17">
        <v>1200</v>
      </c>
      <c r="D8" s="18">
        <v>0.02</v>
      </c>
      <c r="E8" s="17">
        <v>75</v>
      </c>
      <c r="F8" s="17">
        <v>1251</v>
      </c>
      <c r="G8" s="17">
        <v>245</v>
      </c>
    </row>
    <row r="9" spans="2:7" x14ac:dyDescent="0.4">
      <c r="B9" s="16" t="s">
        <v>89</v>
      </c>
      <c r="C9" s="17">
        <v>2800</v>
      </c>
      <c r="D9" s="18">
        <v>1E-3</v>
      </c>
      <c r="E9" s="17">
        <v>150</v>
      </c>
      <c r="F9" s="17">
        <v>2838</v>
      </c>
      <c r="G9" s="17">
        <v>430</v>
      </c>
    </row>
    <row r="10" spans="2:7" x14ac:dyDescent="0.4">
      <c r="B10" s="16" t="s">
        <v>90</v>
      </c>
      <c r="C10" s="17">
        <v>640</v>
      </c>
      <c r="D10" s="18">
        <v>0.01</v>
      </c>
      <c r="E10" s="17">
        <v>200</v>
      </c>
      <c r="F10" s="17">
        <v>840</v>
      </c>
      <c r="G10" s="17">
        <v>480</v>
      </c>
    </row>
    <row r="11" spans="2:7" x14ac:dyDescent="0.4">
      <c r="B11" s="16" t="s">
        <v>91</v>
      </c>
      <c r="C11" s="17">
        <v>720</v>
      </c>
      <c r="D11" s="18">
        <v>5.0000000000000001E-3</v>
      </c>
      <c r="E11" s="17">
        <v>40</v>
      </c>
      <c r="F11" s="17">
        <v>760</v>
      </c>
      <c r="G11" s="17">
        <v>843</v>
      </c>
    </row>
    <row r="12" spans="2:7" x14ac:dyDescent="0.4">
      <c r="B12" s="16" t="s">
        <v>92</v>
      </c>
      <c r="C12" s="17">
        <v>1200</v>
      </c>
      <c r="D12" s="18">
        <v>0.02</v>
      </c>
      <c r="E12" s="17">
        <v>50</v>
      </c>
      <c r="F12" s="17">
        <v>1226</v>
      </c>
      <c r="G12" s="17">
        <v>1100</v>
      </c>
    </row>
    <row r="13" spans="2:7" x14ac:dyDescent="0.4">
      <c r="B13" s="15" t="s">
        <v>93</v>
      </c>
      <c r="C13" s="17">
        <v>11040</v>
      </c>
      <c r="D13" s="18"/>
      <c r="E13" s="17">
        <v>845</v>
      </c>
      <c r="F13" s="17">
        <v>11645</v>
      </c>
      <c r="G13" s="17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topLeftCell="A3" workbookViewId="0">
      <selection activeCell="K20" sqref="K20"/>
    </sheetView>
  </sheetViews>
  <sheetFormatPr defaultRowHeight="17.399999999999999" x14ac:dyDescent="0.4"/>
  <cols>
    <col min="2" max="2" width="10.69921875" bestFit="1" customWidth="1"/>
    <col min="8" max="8" width="10.59765625" bestFit="1" customWidth="1"/>
  </cols>
  <sheetData>
    <row r="1" spans="1:8" ht="21" x14ac:dyDescent="0.4">
      <c r="A1" s="22" t="s">
        <v>94</v>
      </c>
      <c r="B1" s="22"/>
      <c r="C1" s="22"/>
      <c r="D1" s="22"/>
      <c r="E1" s="22"/>
      <c r="F1" s="22"/>
      <c r="G1" s="22"/>
      <c r="H1" s="22"/>
    </row>
    <row r="3" spans="1:8" x14ac:dyDescent="0.4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">
      <c r="A15" s="1" t="s">
        <v>229</v>
      </c>
      <c r="B15" s="1" t="s">
        <v>231</v>
      </c>
      <c r="C15" s="1"/>
    </row>
    <row r="16" spans="1:8" x14ac:dyDescent="0.4">
      <c r="A16" s="1" t="s">
        <v>230</v>
      </c>
      <c r="B16" s="19" t="b">
        <f xml:space="preserve"> H4 &gt;= AVERAGE($H$4:$H$12)</f>
        <v>0</v>
      </c>
      <c r="C16" s="1"/>
    </row>
    <row r="17" spans="1:8" x14ac:dyDescent="0.4">
      <c r="A17" s="1"/>
      <c r="B17" s="1"/>
      <c r="C17" s="1"/>
    </row>
    <row r="19" spans="1:8" x14ac:dyDescent="0.4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13" workbookViewId="0">
      <selection activeCell="E16" sqref="E16"/>
    </sheetView>
  </sheetViews>
  <sheetFormatPr defaultRowHeight="17.399999999999999" x14ac:dyDescent="0.4"/>
  <cols>
    <col min="1" max="1" width="10.69921875" bestFit="1" customWidth="1"/>
    <col min="9" max="9" width="14.8984375" bestFit="1" customWidth="1"/>
  </cols>
  <sheetData>
    <row r="1" spans="1:10" x14ac:dyDescent="0.4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">
      <c r="A3" s="4" t="s">
        <v>8</v>
      </c>
      <c r="B3" s="4" t="s">
        <v>234</v>
      </c>
      <c r="C3" s="4" t="s">
        <v>9</v>
      </c>
      <c r="D3" s="4" t="s">
        <v>9</v>
      </c>
      <c r="E3" s="4" t="str">
        <f>IF(AND( B3,C3,D3 ="O"), "개근", _xleta.COUNTBLANK)</f>
        <v>개근</v>
      </c>
      <c r="G3" s="4" t="s">
        <v>24</v>
      </c>
      <c r="H3" s="4" t="s">
        <v>25</v>
      </c>
      <c r="I3" s="4" t="str">
        <f>UPPER(G3) &amp; "("&amp; LOWER(H3)&amp; ")"</f>
        <v>KOREA(seoul)</v>
      </c>
    </row>
    <row r="4" spans="1:10" x14ac:dyDescent="0.4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IF(AND( B4,C4,D4 ="O"), "개근", _xleta.COUNTBLANK)</f>
        <v>개근</v>
      </c>
      <c r="G4" s="4" t="s">
        <v>26</v>
      </c>
      <c r="H4" s="4" t="s">
        <v>27</v>
      </c>
      <c r="I4" s="4" t="str">
        <f t="shared" ref="I4:I12" si="1">UPPER(G4) &amp; "("&amp; LOWER(H4)&amp; ")"</f>
        <v>GREECE(athens)</v>
      </c>
    </row>
    <row r="5" spans="1:10" x14ac:dyDescent="0.4">
      <c r="A5" s="4" t="s">
        <v>11</v>
      </c>
      <c r="B5" s="4"/>
      <c r="C5" s="4" t="s">
        <v>9</v>
      </c>
      <c r="D5" s="4" t="s">
        <v>9</v>
      </c>
      <c r="E5" s="4" t="str">
        <f t="shared" si="0"/>
        <v>개근</v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">
      <c r="A7" s="4" t="s">
        <v>13</v>
      </c>
      <c r="B7" s="4" t="s">
        <v>9</v>
      </c>
      <c r="C7" s="4"/>
      <c r="D7" s="4" t="s">
        <v>9</v>
      </c>
      <c r="E7" s="4" t="str">
        <f t="shared" si="0"/>
        <v>개근</v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">
      <c r="A11" s="4" t="s">
        <v>17</v>
      </c>
      <c r="B11" s="4"/>
      <c r="C11" s="4" t="s">
        <v>9</v>
      </c>
      <c r="D11" s="4"/>
      <c r="E11" s="4" t="e" vm="1">
        <f t="shared" si="0"/>
        <v>#VALUE!</v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">
      <c r="A23" s="23" t="s">
        <v>198</v>
      </c>
      <c r="B23" s="24"/>
      <c r="C23" s="24"/>
      <c r="D23" s="25"/>
      <c r="E23" s="21">
        <f>COUNTIFS( C16:C22, "&gt;=80", D16:D22, "&gt;=80", E16:E22, "&gt;" &amp; AVERAGE($E$16:$E$22)) / COUNTA(A16:A22)</f>
        <v>0.5714285714285714</v>
      </c>
      <c r="G23" s="23" t="s">
        <v>63</v>
      </c>
      <c r="H23" s="24"/>
      <c r="I23" s="25"/>
      <c r="J23" s="4" t="e">
        <f>VLOOKUP( LARGE(I16:I22,1), $G$16:$J$22, 4, FALSE)</f>
        <v>#N/A</v>
      </c>
    </row>
    <row r="25" spans="1:10" x14ac:dyDescent="0.4">
      <c r="A25" s="2" t="s">
        <v>64</v>
      </c>
      <c r="B25" s="3" t="s">
        <v>65</v>
      </c>
    </row>
    <row r="26" spans="1:10" x14ac:dyDescent="0.4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">
      <c r="A27" s="7">
        <v>45444</v>
      </c>
      <c r="B27" s="4">
        <v>123001</v>
      </c>
      <c r="C27" s="4" t="s">
        <v>69</v>
      </c>
      <c r="D27" s="4"/>
    </row>
    <row r="28" spans="1:10" x14ac:dyDescent="0.4">
      <c r="A28" s="7">
        <v>45447</v>
      </c>
      <c r="B28" s="4">
        <v>123002</v>
      </c>
      <c r="C28" s="4" t="s">
        <v>70</v>
      </c>
      <c r="D28" s="4">
        <f t="shared" ref="D28:D34" si="3">WEEKDAY(A28,1)</f>
        <v>3</v>
      </c>
    </row>
    <row r="29" spans="1:10" x14ac:dyDescent="0.4">
      <c r="A29" s="7">
        <v>45450</v>
      </c>
      <c r="B29" s="4">
        <v>123003</v>
      </c>
      <c r="C29" s="4" t="s">
        <v>71</v>
      </c>
      <c r="D29" s="4">
        <f t="shared" si="3"/>
        <v>6</v>
      </c>
    </row>
    <row r="30" spans="1:10" x14ac:dyDescent="0.4">
      <c r="A30" s="7">
        <v>45451</v>
      </c>
      <c r="B30" s="4">
        <v>123004</v>
      </c>
      <c r="C30" s="4" t="s">
        <v>72</v>
      </c>
      <c r="D30" s="4">
        <f t="shared" si="3"/>
        <v>7</v>
      </c>
    </row>
    <row r="31" spans="1:10" x14ac:dyDescent="0.4">
      <c r="A31" s="7">
        <v>45453</v>
      </c>
      <c r="B31" s="4">
        <v>123005</v>
      </c>
      <c r="C31" s="4" t="s">
        <v>73</v>
      </c>
      <c r="D31" s="4">
        <f t="shared" si="3"/>
        <v>2</v>
      </c>
    </row>
    <row r="32" spans="1:10" x14ac:dyDescent="0.4">
      <c r="A32" s="7">
        <v>45456</v>
      </c>
      <c r="B32" s="4">
        <v>123006</v>
      </c>
      <c r="C32" s="4" t="s">
        <v>74</v>
      </c>
      <c r="D32" s="4">
        <f t="shared" si="3"/>
        <v>5</v>
      </c>
    </row>
    <row r="33" spans="1:4" x14ac:dyDescent="0.4">
      <c r="A33" s="7">
        <v>45457</v>
      </c>
      <c r="B33" s="4">
        <v>123007</v>
      </c>
      <c r="C33" s="4" t="s">
        <v>75</v>
      </c>
      <c r="D33" s="4">
        <f t="shared" si="3"/>
        <v>6</v>
      </c>
    </row>
    <row r="34" spans="1:4" x14ac:dyDescent="0.4">
      <c r="A34" s="7">
        <v>45462</v>
      </c>
      <c r="B34" s="4">
        <v>123008</v>
      </c>
      <c r="C34" s="4" t="s">
        <v>76</v>
      </c>
      <c r="D34" s="4">
        <f t="shared" si="3"/>
        <v>4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J22" sqref="J22"/>
    </sheetView>
  </sheetViews>
  <sheetFormatPr defaultRowHeight="17.399999999999999" x14ac:dyDescent="0.4"/>
  <cols>
    <col min="1" max="1" width="2.59765625" customWidth="1"/>
  </cols>
  <sheetData>
    <row r="1" spans="2:12" x14ac:dyDescent="0.4">
      <c r="B1" s="26" t="s">
        <v>114</v>
      </c>
      <c r="C1" s="26"/>
    </row>
    <row r="2" spans="2:12" x14ac:dyDescent="0.4">
      <c r="B2" s="5" t="s">
        <v>115</v>
      </c>
      <c r="C2" s="4">
        <v>90</v>
      </c>
      <c r="H2" s="27" t="s">
        <v>125</v>
      </c>
      <c r="I2" s="27"/>
      <c r="J2" s="27"/>
      <c r="K2" s="27"/>
      <c r="L2" s="27"/>
    </row>
    <row r="3" spans="2:12" x14ac:dyDescent="0.4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">
      <c r="B4" s="5" t="s">
        <v>117</v>
      </c>
      <c r="C4" s="4">
        <v>80</v>
      </c>
      <c r="F4" s="26" t="s">
        <v>124</v>
      </c>
      <c r="G4" s="10">
        <v>0.1</v>
      </c>
      <c r="H4" s="4">
        <f t="dataTable" ref="H4:L8" dt2D="1" dtr="1" r1="C10" r2="D10"/>
        <v>47.4</v>
      </c>
      <c r="I4" s="4">
        <v>56.4</v>
      </c>
      <c r="J4" s="4">
        <v>65.400000000000006</v>
      </c>
      <c r="K4" s="4">
        <v>74.400000000000006</v>
      </c>
      <c r="L4" s="4">
        <v>83.4</v>
      </c>
    </row>
    <row r="5" spans="2:12" x14ac:dyDescent="0.4">
      <c r="B5" s="5" t="s">
        <v>118</v>
      </c>
      <c r="C5" s="4">
        <f>C2*C10+C3*D10+C4*E10</f>
        <v>75.599999999999994</v>
      </c>
      <c r="F5" s="26"/>
      <c r="G5" s="10">
        <v>0.2</v>
      </c>
      <c r="H5" s="4">
        <v>53.8</v>
      </c>
      <c r="I5" s="4">
        <v>62.8</v>
      </c>
      <c r="J5" s="4">
        <v>71.8</v>
      </c>
      <c r="K5" s="4">
        <v>80.8</v>
      </c>
      <c r="L5" s="4">
        <v>89.8</v>
      </c>
    </row>
    <row r="6" spans="2:12" x14ac:dyDescent="0.4">
      <c r="F6" s="26"/>
      <c r="G6" s="10">
        <v>0.3</v>
      </c>
      <c r="H6" s="4">
        <v>60.2</v>
      </c>
      <c r="I6" s="4">
        <v>69.2</v>
      </c>
      <c r="J6" s="4">
        <v>78.2</v>
      </c>
      <c r="K6" s="4">
        <v>87.2</v>
      </c>
      <c r="L6" s="4">
        <v>96.2</v>
      </c>
    </row>
    <row r="7" spans="2:12" x14ac:dyDescent="0.4">
      <c r="F7" s="26"/>
      <c r="G7" s="10">
        <v>0.4</v>
      </c>
      <c r="H7" s="4">
        <v>66.599999999999994</v>
      </c>
      <c r="I7" s="4">
        <v>75.599999999999994</v>
      </c>
      <c r="J7" s="4">
        <v>84.6</v>
      </c>
      <c r="K7" s="4">
        <v>93.6</v>
      </c>
      <c r="L7" s="4">
        <v>102.6</v>
      </c>
    </row>
    <row r="8" spans="2:12" x14ac:dyDescent="0.4">
      <c r="B8" s="26" t="s">
        <v>119</v>
      </c>
      <c r="C8" s="26"/>
      <c r="D8" s="26"/>
      <c r="E8" s="26"/>
      <c r="F8" s="26"/>
      <c r="G8" s="10">
        <v>0.5</v>
      </c>
      <c r="H8" s="4">
        <v>73</v>
      </c>
      <c r="I8" s="4">
        <v>82</v>
      </c>
      <c r="J8" s="4">
        <v>91</v>
      </c>
      <c r="K8" s="4">
        <v>100</v>
      </c>
      <c r="L8" s="4">
        <v>109</v>
      </c>
    </row>
    <row r="9" spans="2:12" x14ac:dyDescent="0.4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I15" sqref="I15"/>
    </sheetView>
  </sheetViews>
  <sheetFormatPr defaultRowHeight="17.399999999999999" x14ac:dyDescent="0.4"/>
  <cols>
    <col min="1" max="1" width="2.59765625" customWidth="1"/>
    <col min="2" max="2" width="13.09765625" bestFit="1" customWidth="1"/>
    <col min="7" max="7" width="13.09765625" bestFit="1" customWidth="1"/>
  </cols>
  <sheetData>
    <row r="1" spans="2:10" x14ac:dyDescent="0.4">
      <c r="B1" s="26" t="s">
        <v>126</v>
      </c>
      <c r="C1" s="26"/>
      <c r="D1" s="26"/>
      <c r="E1" s="26"/>
      <c r="G1" s="26" t="s">
        <v>127</v>
      </c>
      <c r="H1" s="26"/>
      <c r="I1" s="26"/>
      <c r="J1" s="26"/>
    </row>
    <row r="2" spans="2:10" x14ac:dyDescent="0.4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">
      <c r="B11" s="26" t="s">
        <v>128</v>
      </c>
      <c r="C11" s="26"/>
      <c r="D11" s="26"/>
      <c r="E11" s="26"/>
    </row>
    <row r="12" spans="2:10" x14ac:dyDescent="0.4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">
      <c r="B13" s="4" t="s">
        <v>232</v>
      </c>
      <c r="C13" s="4">
        <v>535.5</v>
      </c>
      <c r="D13" s="4">
        <v>132.75</v>
      </c>
      <c r="E13" s="4">
        <v>146.5</v>
      </c>
    </row>
    <row r="14" spans="2:10" x14ac:dyDescent="0.4">
      <c r="B14" s="4" t="s">
        <v>233</v>
      </c>
      <c r="C14" s="4">
        <v>583.75</v>
      </c>
      <c r="D14" s="4">
        <v>278.75</v>
      </c>
      <c r="E14" s="4">
        <v>232.5</v>
      </c>
    </row>
  </sheetData>
  <dataConsolidate function="average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M13" sqref="M13"/>
    </sheetView>
  </sheetViews>
  <sheetFormatPr defaultRowHeight="17.399999999999999" x14ac:dyDescent="0.4"/>
  <cols>
    <col min="1" max="1" width="2.59765625" customWidth="1"/>
    <col min="3" max="3" width="10.3984375" bestFit="1" customWidth="1"/>
    <col min="4" max="7" width="9.59765625" customWidth="1"/>
  </cols>
  <sheetData>
    <row r="1" spans="2:7" ht="21" x14ac:dyDescent="0.4">
      <c r="B1" s="22" t="s">
        <v>139</v>
      </c>
      <c r="C1" s="22"/>
      <c r="D1" s="22"/>
      <c r="E1" s="22"/>
      <c r="F1" s="22"/>
      <c r="G1" s="22"/>
    </row>
    <row r="2" spans="2:7" x14ac:dyDescent="0.4">
      <c r="G2" s="11" t="s">
        <v>140</v>
      </c>
    </row>
    <row r="3" spans="2:7" x14ac:dyDescent="0.4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">
      <c r="B4" s="4">
        <v>4</v>
      </c>
      <c r="C4" s="4" t="s">
        <v>147</v>
      </c>
      <c r="D4" s="12">
        <v>130000</v>
      </c>
      <c r="E4" s="12">
        <v>10350</v>
      </c>
      <c r="F4" s="20">
        <v>1750</v>
      </c>
      <c r="G4" s="20">
        <f>SUM(D4:F4)</f>
        <v>142100</v>
      </c>
    </row>
    <row r="5" spans="2:7" x14ac:dyDescent="0.4">
      <c r="B5" s="4">
        <v>5</v>
      </c>
      <c r="C5" s="4" t="s">
        <v>148</v>
      </c>
      <c r="D5" s="12">
        <v>130000</v>
      </c>
      <c r="E5" s="12">
        <v>10350</v>
      </c>
      <c r="F5" s="20">
        <v>1750</v>
      </c>
      <c r="G5" s="20">
        <f t="shared" ref="G5:G14" si="0">SUM(D5:F5)</f>
        <v>142100</v>
      </c>
    </row>
    <row r="6" spans="2:7" x14ac:dyDescent="0.4">
      <c r="B6" s="4">
        <v>8</v>
      </c>
      <c r="C6" s="4" t="s">
        <v>149</v>
      </c>
      <c r="D6" s="12">
        <v>440000</v>
      </c>
      <c r="E6" s="12">
        <v>6000</v>
      </c>
      <c r="F6" s="20">
        <v>2590</v>
      </c>
      <c r="G6" s="20">
        <f t="shared" si="0"/>
        <v>448590</v>
      </c>
    </row>
    <row r="7" spans="2:7" x14ac:dyDescent="0.4">
      <c r="B7" s="4">
        <v>6</v>
      </c>
      <c r="C7" s="4" t="s">
        <v>150</v>
      </c>
      <c r="D7" s="12">
        <v>200000</v>
      </c>
      <c r="E7" s="12">
        <v>14000</v>
      </c>
      <c r="F7" s="20">
        <v>3600</v>
      </c>
      <c r="G7" s="20">
        <f t="shared" si="0"/>
        <v>217600</v>
      </c>
    </row>
    <row r="8" spans="2:7" x14ac:dyDescent="0.4">
      <c r="B8" s="4">
        <v>1</v>
      </c>
      <c r="C8" s="4" t="s">
        <v>151</v>
      </c>
      <c r="D8" s="12">
        <v>800000</v>
      </c>
      <c r="E8" s="12">
        <v>20000</v>
      </c>
      <c r="F8" s="20">
        <v>4320</v>
      </c>
      <c r="G8" s="20">
        <f t="shared" si="0"/>
        <v>824320</v>
      </c>
    </row>
    <row r="9" spans="2:7" x14ac:dyDescent="0.4">
      <c r="B9" s="4">
        <v>7</v>
      </c>
      <c r="C9" s="4" t="s">
        <v>152</v>
      </c>
      <c r="D9" s="12">
        <v>178000</v>
      </c>
      <c r="E9" s="12">
        <v>17800</v>
      </c>
      <c r="F9" s="20">
        <v>4960</v>
      </c>
      <c r="G9" s="20">
        <f t="shared" si="0"/>
        <v>200760</v>
      </c>
    </row>
    <row r="10" spans="2:7" x14ac:dyDescent="0.4">
      <c r="B10" s="4">
        <v>11</v>
      </c>
      <c r="C10" s="4" t="s">
        <v>153</v>
      </c>
      <c r="D10" s="12">
        <v>400000</v>
      </c>
      <c r="E10" s="12">
        <v>14100</v>
      </c>
      <c r="F10" s="20">
        <v>5200</v>
      </c>
      <c r="G10" s="20">
        <f t="shared" si="0"/>
        <v>419300</v>
      </c>
    </row>
    <row r="11" spans="2:7" x14ac:dyDescent="0.4">
      <c r="B11" s="4">
        <v>3</v>
      </c>
      <c r="C11" s="4" t="s">
        <v>152</v>
      </c>
      <c r="D11" s="12">
        <v>343000</v>
      </c>
      <c r="E11" s="12">
        <v>12362</v>
      </c>
      <c r="F11" s="20">
        <v>5500</v>
      </c>
      <c r="G11" s="20">
        <f t="shared" si="0"/>
        <v>360862</v>
      </c>
    </row>
    <row r="12" spans="2:7" x14ac:dyDescent="0.4">
      <c r="B12" s="4">
        <v>10</v>
      </c>
      <c r="C12" s="4" t="s">
        <v>154</v>
      </c>
      <c r="D12" s="12">
        <v>500000</v>
      </c>
      <c r="E12" s="12">
        <v>22000</v>
      </c>
      <c r="F12" s="20">
        <v>6720</v>
      </c>
      <c r="G12" s="20">
        <f t="shared" si="0"/>
        <v>528720</v>
      </c>
    </row>
    <row r="13" spans="2:7" x14ac:dyDescent="0.4">
      <c r="B13" s="4">
        <v>2</v>
      </c>
      <c r="C13" s="4" t="s">
        <v>155</v>
      </c>
      <c r="D13" s="12">
        <v>700000</v>
      </c>
      <c r="E13" s="12">
        <v>97500</v>
      </c>
      <c r="F13" s="20">
        <v>7100</v>
      </c>
      <c r="G13" s="20">
        <f t="shared" si="0"/>
        <v>804600</v>
      </c>
    </row>
    <row r="14" spans="2:7" x14ac:dyDescent="0.4">
      <c r="B14" s="4">
        <v>9</v>
      </c>
      <c r="C14" s="4" t="s">
        <v>156</v>
      </c>
      <c r="D14" s="12">
        <v>350000</v>
      </c>
      <c r="E14" s="12">
        <v>49550</v>
      </c>
      <c r="F14" s="20">
        <v>5280</v>
      </c>
      <c r="G14" s="20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opLeftCell="A12" workbookViewId="0">
      <selection activeCell="O22" sqref="O22"/>
    </sheetView>
  </sheetViews>
  <sheetFormatPr defaultRowHeight="17.399999999999999" x14ac:dyDescent="0.4"/>
  <cols>
    <col min="1" max="1" width="2.59765625" customWidth="1"/>
    <col min="4" max="15" width="6.59765625" customWidth="1"/>
  </cols>
  <sheetData>
    <row r="1" spans="2:15" ht="21" x14ac:dyDescent="0.4">
      <c r="B1" s="22" t="s">
        <v>157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</row>
    <row r="2" spans="2:15" x14ac:dyDescent="0.4">
      <c r="K2" t="s">
        <v>158</v>
      </c>
    </row>
    <row r="3" spans="2:15" x14ac:dyDescent="0.4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수민 남</cp:lastModifiedBy>
  <dcterms:created xsi:type="dcterms:W3CDTF">2023-04-27T08:01:32Z</dcterms:created>
  <dcterms:modified xsi:type="dcterms:W3CDTF">2025-03-05T08:40:18Z</dcterms:modified>
</cp:coreProperties>
</file>