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안인남\Desktop\"/>
    </mc:Choice>
  </mc:AlternateContent>
  <xr:revisionPtr revIDLastSave="0" documentId="13_ncr:1_{20AB4D00-8734-4ADE-9C77-9A4895E525BB}" xr6:coauthVersionLast="47" xr6:coauthVersionMax="47" xr10:uidLastSave="{00000000-0000-0000-0000-000000000000}"/>
  <bookViews>
    <workbookView xWindow="-108" yWindow="-108" windowWidth="23256" windowHeight="12456" tabRatio="721" activeTab="4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4" l="1"/>
  <c r="E28" i="4"/>
  <c r="E29" i="4"/>
  <c r="E30" i="4"/>
  <c r="E31" i="4"/>
  <c r="E26" i="4"/>
  <c r="D27" i="4" l="1"/>
  <c r="D28" i="4"/>
  <c r="D29" i="4"/>
  <c r="D30" i="4"/>
  <c r="D31" i="4"/>
  <c r="D26" i="4"/>
  <c r="J22" i="4"/>
  <c r="D22" i="4"/>
  <c r="C22" i="4"/>
  <c r="J4" i="4" a="1"/>
  <c r="J4" i="4" s="1"/>
  <c r="J5" i="4" a="1"/>
  <c r="J5" i="4" s="1"/>
  <c r="J6" i="4" a="1"/>
  <c r="J6" i="4" s="1"/>
  <c r="J7" i="4" a="1"/>
  <c r="J7" i="4" s="1"/>
  <c r="J8" i="4" a="1"/>
  <c r="J8" i="4" s="1"/>
  <c r="J9" i="4" a="1"/>
  <c r="J9" i="4"/>
  <c r="J3" i="4" a="1"/>
  <c r="J3" i="4" s="1"/>
  <c r="D4" i="4"/>
  <c r="D5" i="4"/>
  <c r="D6" i="4"/>
  <c r="D7" i="4"/>
  <c r="D8" i="4"/>
  <c r="D3" i="4"/>
  <c r="G12" i="7"/>
  <c r="E12" i="7"/>
  <c r="F12" i="7"/>
  <c r="D12" i="7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<sst xmlns="http://schemas.openxmlformats.org/spreadsheetml/2006/main" count="326" uniqueCount="238">
  <si>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</si>
  <si>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</si>
  <si>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</si>
  <si>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</si>
  <si>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</si>
  <si>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</si>
  <si>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</si>
  <si>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</si>
  <si>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</si>
  <si>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</si>
  <si>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</si>
  <si>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</si>
  <si>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</si>
  <si>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</si>
  <si>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</si>
  <si>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</si>
  <si>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</si>
  <si>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</si>
  <si>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</si>
  <si>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</si>
  <si>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</si>
  <si>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</si>
  <si>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</si>
  <si>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</si>
  <si>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</si>
  <si>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</si>
  <si>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</si>
  <si>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</si>
  <si>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</si>
  <si>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</si>
  <si>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</si>
  <si>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</si>
  <si>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</si>
  <si>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</si>
  <si>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</si>
  <si>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</si>
  <si>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</si>
  <si>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</si>
  <si>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</si>
  <si>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</si>
  <si>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</si>
  <si>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</si>
  <si>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</si>
  <si>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</si>
  <si>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</si>
  <si>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</si>
  <si>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</si>
  <si>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</si>
  <si>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</si>
  <si>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</si>
  <si>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</si>
  <si>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</si>
  <si>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</si>
  <si>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</si>
  <si>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</si>
  <si>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</si>
  <si>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</si>
  <si>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</si>
  <si>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</si>
  <si>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</si>
  <si>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</si>
  <si>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</si>
  <si>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</si>
  <si>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</si>
  <si>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</si>
  <si>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</si>
  <si>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</si>
  <si>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</si>
  <si>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</si>
  <si>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</si>
  <si>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</si>
  <si>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</si>
  <si>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</si>
  <si>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</si>
  <si>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</si>
  <si>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</si>
  <si>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</si>
  <si>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</si>
  <si>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</si>
  <si>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</si>
  <si>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</si>
  <si>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</si>
  <si>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</si>
  <si>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</si>
  <si>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</si>
  <si>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</si>
  <si>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</si>
  <si>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</si>
  <si>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</si>
  <si>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</si>
  <si>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</si>
  <si>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</si>
  <si>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</si>
  <si>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</si>
  <si>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</si>
  <si>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</si>
  <si>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</si>
  <si>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</si>
  <si>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</si>
  <si>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</si>
  <si>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</si>
  <si>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</si>
  <si>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</si>
  <si>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</si>
  <si>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</si>
  <si>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</si>
  <si>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</si>
  <si>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</si>
  <si>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</si>
  <si>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</si>
  <si>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</si>
  <si>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</si>
  <si>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</si>
  <si>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</si>
  <si>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</si>
  <si>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</si>
  <si>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</si>
  <si>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</si>
  <si>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</si>
  <si>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</si>
  <si>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</si>
  <si>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</si>
  <si>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</si>
  <si>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</si>
  <si>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</si>
  <si>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</si>
  <si>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</si>
  <si>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</si>
  <si>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</si>
  <si>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</si>
  <si>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</si>
  <si>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</si>
  <si>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</si>
  <si>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</si>
  <si>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</si>
  <si>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</si>
  <si>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</si>
  <si>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</si>
  <si>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</si>
  <si>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</si>
  <si>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</si>
  <si>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</si>
  <si>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</si>
  <si>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</si>
  <si>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</si>
  <si>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</si>
  <si>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</si>
  <si>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</si>
  <si>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</si>
  <si>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</si>
  <si>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</si>
  <si>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</si>
  <si>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</si>
  <si>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</si>
  <si>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</si>
  <si>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</si>
  <si>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</si>
  <si>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</si>
  <si>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</si>
  <si>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</si>
  <si>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</si>
  <si>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</si>
  <si>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</si>
  <si>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</si>
  <si>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</si>
  <si>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</si>
  <si>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</si>
  <si>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</si>
  <si>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</si>
  <si>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</si>
  <si>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</si>
  <si>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</si>
  <si>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</si>
  <si>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</si>
  <si>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</si>
  <si>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</si>
  <si>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</si>
  <si>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</si>
  <si>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</si>
  <si>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</si>
  <si>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</si>
  <si>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</si>
  <si>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</si>
  <si>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</si>
  <si>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</si>
  <si>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</si>
  <si>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</si>
  <si>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</si>
  <si>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</si>
  <si>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</si>
  <si>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</si>
  <si>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</si>
  <si>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</si>
  <si>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컴퓨터(PC) 販賣 현황</t>
    <phoneticPr fontId="1" type="noConversion"/>
  </si>
  <si>
    <t>행 레이블</t>
  </si>
  <si>
    <t>총합계</t>
  </si>
  <si>
    <t>열 레이블</t>
  </si>
  <si>
    <t>합계 : 미수금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</si>
  <si>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</si>
  <si>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</si>
  <si>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</si>
  <si>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</si>
  <si>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</si>
  <si>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</si>
  <si>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</si>
  <si>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$E$7</t>
  </si>
  <si>
    <t>$E$8</t>
  </si>
  <si>
    <t>$E$9</t>
  </si>
  <si>
    <t>$E$10</t>
  </si>
  <si>
    <t>$E$11</t>
  </si>
  <si>
    <t>$E$12</t>
  </si>
  <si>
    <t>단가인상</t>
  </si>
  <si>
    <t>만든 사람 안인남 날짜 2026-08-03
수정한 사람 안인남 날짜 2026-08-03</t>
  </si>
  <si>
    <t>단가인하</t>
  </si>
  <si>
    <t>만든 사람 안인남 날짜 2026-08-03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</si>
  <si>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</si>
  <si>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</si>
  <si>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</si>
  <si>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</si>
  <si>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</si>
  <si>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</si>
  <si>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</si>
  <si>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생산부서</t>
    <phoneticPr fontId="1" type="noConversion"/>
  </si>
  <si>
    <t>생산B</t>
    <phoneticPr fontId="1" type="noConversion"/>
  </si>
  <si>
    <t>국가별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</si>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</sst>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4" xfId="0" applyNumberFormat="1" applyFill="1" applyBorder="1" applyAlignment="1">
      <alignment vertical="center"/>
    </xf>
    <xf numFmtId="0" fontId="9" fillId="4" borderId="15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10" fillId="5" borderId="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right" vertical="center"/>
    </xf>
    <xf numFmtId="0" fontId="8" fillId="4" borderId="1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B6-426A-A83F-C66FAD8F6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398112"/>
        <c:axId val="593398944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5933989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3398112"/>
        <c:crosses val="max"/>
        <c:crossBetween val="between"/>
      </c:valAx>
      <c:catAx>
        <c:axId val="593398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3398944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12</xdr:row>
          <xdr:rowOff>205740</xdr:rowOff>
        </xdr:from>
        <xdr:to>
          <xdr:col>3</xdr:col>
          <xdr:colOff>655320</xdr:colOff>
          <xdr:row>15</xdr:row>
          <xdr:rowOff>15240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647700</xdr:colOff>
      <xdr:row>12</xdr:row>
      <xdr:rowOff>213360</xdr:rowOff>
    </xdr:from>
    <xdr:to>
      <xdr:col>6</xdr:col>
      <xdr:colOff>662940</xdr:colOff>
      <xdr:row>15</xdr:row>
      <xdr:rowOff>7620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9B43A429-D3DF-412E-BDB8-5F8B56DBFF40}"/>
            </a:ext>
          </a:extLst>
        </xdr:cNvPr>
        <xdr:cNvSpPr/>
      </xdr:nvSpPr>
      <xdr:spPr>
        <a:xfrm>
          <a:off x="3329940" y="2910840"/>
          <a:ext cx="1356360" cy="457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인남" refreshedDate="46237.848992824074" createdVersion="7" refreshedVersion="7" minRefreshableVersion="3" recordCount="10" xr:uid="{B497875E-7F84-48E2-B765-A1FBDB11E1CE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F5AE2F-D284-4620-BB62-322D11EAAB68}" name="피벗 테이블1" cacheId="3" applyNumberFormats="0" applyBorderFormats="0" applyFontFormats="0" applyPatternFormats="0" applyAlignmentFormats="0" applyWidthHeightFormats="1" dataCaption="값" missingCaption="*" updatedVersion="7" minRefreshableVersion="3" useAutoFormatting="1" itemPrintTitles="1" createdVersion="7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3" sqref="G3"/>
    </sheetView>
  </sheetViews>
  <sheetFormatPr defaultRowHeight="17.399999999999999" x14ac:dyDescent="0.4"/>
  <cols>
    <col min="4" max="4" width="9.69921875" bestFit="1" customWidth="1"/>
    <col min="5" max="5" width="9.8984375" bestFit="1" customWidth="1"/>
    <col min="6" max="6" width="9.5" bestFit="1" customWidth="1"/>
    <col min="7" max="7" width="12.296875" bestFit="1" customWidth="1"/>
  </cols>
  <sheetData>
    <row r="1" spans="1:7" x14ac:dyDescent="0.4">
      <c r="A1" t="s">
        <v>0</v>
      </c>
    </row>
    <row r="3" spans="1:7" x14ac:dyDescent="0.4">
      <c r="A3" s="1" t="s">
        <v>224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  <c r="G3" s="1" t="s">
        <v>230</v>
      </c>
    </row>
    <row r="4" spans="1:7" x14ac:dyDescent="0.4">
      <c r="A4" s="1" t="s">
        <v>231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">
      <c r="A5" s="1" t="s">
        <v>232</v>
      </c>
      <c r="B5" s="12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">
      <c r="A6" s="1" t="s">
        <v>233</v>
      </c>
      <c r="B6" s="12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">
      <c r="A7" s="1" t="s">
        <v>234</v>
      </c>
      <c r="B7" s="12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">
      <c r="A8" s="1" t="s">
        <v>235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">
      <c r="A9" s="1" t="s">
        <v>236</v>
      </c>
      <c r="B9" s="12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G16" sqref="G16"/>
    </sheetView>
  </sheetViews>
  <sheetFormatPr defaultRowHeight="17.399999999999999" x14ac:dyDescent="0.4"/>
  <cols>
    <col min="4" max="4" width="11.09765625" bestFit="1" customWidth="1"/>
    <col min="6" max="6" width="11.09765625" bestFit="1" customWidth="1"/>
  </cols>
  <sheetData>
    <row r="1" spans="1:7" ht="30" customHeight="1" thickBot="1" x14ac:dyDescent="0.45">
      <c r="A1" s="17" t="s">
        <v>193</v>
      </c>
      <c r="B1" s="17"/>
      <c r="C1" s="17"/>
      <c r="D1" s="17"/>
      <c r="E1" s="17"/>
      <c r="F1" s="17"/>
      <c r="G1" s="17"/>
    </row>
    <row r="2" spans="1:7" ht="18.600000000000001" thickTop="1" thickBot="1" x14ac:dyDescent="0.45"/>
    <row r="3" spans="1:7" x14ac:dyDescent="0.4">
      <c r="A3" s="20" t="s">
        <v>73</v>
      </c>
      <c r="B3" s="21" t="s">
        <v>74</v>
      </c>
      <c r="C3" s="21" t="s">
        <v>75</v>
      </c>
      <c r="D3" s="21" t="s">
        <v>76</v>
      </c>
      <c r="E3" s="21" t="s">
        <v>77</v>
      </c>
      <c r="F3" s="21" t="s">
        <v>78</v>
      </c>
      <c r="G3" s="22" t="s">
        <v>79</v>
      </c>
    </row>
    <row r="4" spans="1:7" x14ac:dyDescent="0.4">
      <c r="A4" s="23" t="s">
        <v>80</v>
      </c>
      <c r="B4" s="6">
        <v>200</v>
      </c>
      <c r="C4" s="6">
        <v>220</v>
      </c>
      <c r="D4" s="18">
        <v>2640000</v>
      </c>
      <c r="E4" s="19">
        <v>0.2</v>
      </c>
      <c r="F4" s="18">
        <v>2112000</v>
      </c>
      <c r="G4" s="24">
        <v>1.1000000000000001</v>
      </c>
    </row>
    <row r="5" spans="1:7" x14ac:dyDescent="0.4">
      <c r="A5" s="23" t="s">
        <v>81</v>
      </c>
      <c r="B5" s="6">
        <v>150</v>
      </c>
      <c r="C5" s="6">
        <v>120</v>
      </c>
      <c r="D5" s="18">
        <v>1440000</v>
      </c>
      <c r="E5" s="19">
        <v>0.1</v>
      </c>
      <c r="F5" s="18">
        <v>1296000</v>
      </c>
      <c r="G5" s="24">
        <v>0.8</v>
      </c>
    </row>
    <row r="6" spans="1:7" x14ac:dyDescent="0.4">
      <c r="A6" s="23" t="s">
        <v>82</v>
      </c>
      <c r="B6" s="6">
        <v>120</v>
      </c>
      <c r="C6" s="6">
        <v>100</v>
      </c>
      <c r="D6" s="18">
        <v>1200000</v>
      </c>
      <c r="E6" s="19">
        <v>0.1</v>
      </c>
      <c r="F6" s="18">
        <v>1080000</v>
      </c>
      <c r="G6" s="24">
        <v>0.83</v>
      </c>
    </row>
    <row r="7" spans="1:7" x14ac:dyDescent="0.4">
      <c r="A7" s="23" t="s">
        <v>83</v>
      </c>
      <c r="B7" s="6">
        <v>300</v>
      </c>
      <c r="C7" s="6">
        <v>220</v>
      </c>
      <c r="D7" s="18">
        <v>2640000</v>
      </c>
      <c r="E7" s="19">
        <v>0.2</v>
      </c>
      <c r="F7" s="18">
        <v>2112000</v>
      </c>
      <c r="G7" s="24">
        <v>0.73</v>
      </c>
    </row>
    <row r="8" spans="1:7" x14ac:dyDescent="0.4">
      <c r="A8" s="23" t="s">
        <v>84</v>
      </c>
      <c r="B8" s="6">
        <v>200</v>
      </c>
      <c r="C8" s="6">
        <v>210</v>
      </c>
      <c r="D8" s="18">
        <v>2520000</v>
      </c>
      <c r="E8" s="19">
        <v>0.2</v>
      </c>
      <c r="F8" s="18">
        <v>2016000</v>
      </c>
      <c r="G8" s="24">
        <v>1.05</v>
      </c>
    </row>
    <row r="9" spans="1:7" x14ac:dyDescent="0.4">
      <c r="A9" s="23" t="s">
        <v>85</v>
      </c>
      <c r="B9" s="6">
        <v>150</v>
      </c>
      <c r="C9" s="6">
        <v>150</v>
      </c>
      <c r="D9" s="18">
        <v>1800000</v>
      </c>
      <c r="E9" s="19">
        <v>0.15</v>
      </c>
      <c r="F9" s="18">
        <v>1530000</v>
      </c>
      <c r="G9" s="24">
        <v>1</v>
      </c>
    </row>
    <row r="10" spans="1:7" x14ac:dyDescent="0.4">
      <c r="A10" s="23" t="s">
        <v>86</v>
      </c>
      <c r="B10" s="6">
        <v>200</v>
      </c>
      <c r="C10" s="6">
        <v>180</v>
      </c>
      <c r="D10" s="18">
        <v>2160000</v>
      </c>
      <c r="E10" s="19">
        <v>0.1</v>
      </c>
      <c r="F10" s="18">
        <v>1944000</v>
      </c>
      <c r="G10" s="24">
        <v>0.9</v>
      </c>
    </row>
    <row r="11" spans="1:7" x14ac:dyDescent="0.4">
      <c r="A11" s="23" t="s">
        <v>87</v>
      </c>
      <c r="B11" s="6">
        <v>250</v>
      </c>
      <c r="C11" s="6">
        <v>280</v>
      </c>
      <c r="D11" s="18">
        <v>3360000</v>
      </c>
      <c r="E11" s="19">
        <v>0.2</v>
      </c>
      <c r="F11" s="18">
        <v>2688000</v>
      </c>
      <c r="G11" s="24">
        <v>1.1200000000000001</v>
      </c>
    </row>
    <row r="12" spans="1:7" x14ac:dyDescent="0.4">
      <c r="A12" s="23" t="s">
        <v>88</v>
      </c>
      <c r="B12" s="6">
        <v>150</v>
      </c>
      <c r="C12" s="6">
        <v>130</v>
      </c>
      <c r="D12" s="18">
        <v>1560000</v>
      </c>
      <c r="E12" s="19">
        <v>0.1</v>
      </c>
      <c r="F12" s="18">
        <v>1404000</v>
      </c>
      <c r="G12" s="24">
        <v>0.87</v>
      </c>
    </row>
    <row r="13" spans="1:7" ht="18" thickBot="1" x14ac:dyDescent="0.45">
      <c r="A13" s="25" t="s">
        <v>89</v>
      </c>
      <c r="B13" s="26">
        <v>120</v>
      </c>
      <c r="C13" s="26">
        <v>150</v>
      </c>
      <c r="D13" s="27">
        <v>1800000</v>
      </c>
      <c r="E13" s="28">
        <v>0.15</v>
      </c>
      <c r="F13" s="27">
        <v>1530000</v>
      </c>
      <c r="G13" s="29">
        <v>1.25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E7" sqref="E7"/>
    </sheetView>
  </sheetViews>
  <sheetFormatPr defaultRowHeight="17.399999999999999" x14ac:dyDescent="0.4"/>
  <cols>
    <col min="1" max="1" width="8.8984375" bestFit="1" customWidth="1"/>
    <col min="4" max="4" width="9.09765625" bestFit="1" customWidth="1"/>
    <col min="5" max="5" width="10.09765625" customWidth="1"/>
    <col min="6" max="7" width="8.69921875" customWidth="1"/>
  </cols>
  <sheetData>
    <row r="1" spans="1:7" ht="21" x14ac:dyDescent="0.4">
      <c r="A1" s="13" t="s">
        <v>90</v>
      </c>
      <c r="B1" s="13"/>
      <c r="C1" s="13"/>
      <c r="D1" s="13"/>
      <c r="E1" s="13"/>
      <c r="F1" s="13"/>
      <c r="G1" s="13"/>
    </row>
    <row r="3" spans="1:7" x14ac:dyDescent="0.4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4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4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4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4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4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4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4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4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1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2"/>
  <sheetViews>
    <sheetView topLeftCell="A19" workbookViewId="0">
      <selection activeCell="I19" sqref="I19"/>
    </sheetView>
  </sheetViews>
  <sheetFormatPr defaultRowHeight="17.399999999999999" x14ac:dyDescent="0.4"/>
  <cols>
    <col min="2" max="2" width="14.19921875" bestFit="1" customWidth="1"/>
    <col min="5" max="5" width="10.8984375" bestFit="1" customWidth="1"/>
    <col min="10" max="10" width="11.09765625" bestFit="1" customWidth="1"/>
  </cols>
  <sheetData>
    <row r="1" spans="1:10" x14ac:dyDescent="0.4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">
      <c r="A3" s="6" t="s">
        <v>7</v>
      </c>
      <c r="B3" s="6">
        <v>86</v>
      </c>
      <c r="C3" s="6">
        <v>82</v>
      </c>
      <c r="D3" s="6" t="str">
        <f>HLOOKUP(AVERAGE(B3:C3),$B$11:$D$12,2,1)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_xlfn.IFS(OR(LEFT(F3,1)="S",LEFT(F3,1)="K"),"수도권",OR(LEFT(F3,1)="D",LEFT(F3,1)="B"),"경상도",TRUE,"전라도")</f>
        <v>수도권</v>
      </c>
    </row>
    <row r="4" spans="1:10" x14ac:dyDescent="0.4">
      <c r="A4" s="6" t="s">
        <v>8</v>
      </c>
      <c r="B4" s="6">
        <v>94</v>
      </c>
      <c r="C4" s="6">
        <v>93</v>
      </c>
      <c r="D4" s="6" t="str">
        <f t="shared" ref="D4:D8" si="0">HLOOKUP(AVERAGE(B4:C4),$B$11:$D$12,2,1)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_xlfn.IFS(OR(LEFT(F4,1)="S",LEFT(F4,1)="K"),"수도권",OR(LEFT(F4,1)="D",LEFT(F4,1)="B"),"경상도",TRUE,"전라도")</f>
        <v>경상도</v>
      </c>
    </row>
    <row r="5" spans="1:10" x14ac:dyDescent="0.4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_xlfn.IFS(OR(LEFT(F5,1)="S",LEFT(F5,1)="K"),"수도권",OR(LEFT(F5,1)="D",LEFT(F5,1)="B"),"경상도",TRUE,"전라도")</f>
        <v>전라도</v>
      </c>
    </row>
    <row r="6" spans="1:10" x14ac:dyDescent="0.4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_xlfn.IFS(OR(LEFT(F6,1)="S",LEFT(F6,1)="K"),"수도권",OR(LEFT(F6,1)="D",LEFT(F6,1)="B"),"경상도",TRUE,"전라도")</f>
        <v>경상도</v>
      </c>
    </row>
    <row r="7" spans="1:10" x14ac:dyDescent="0.4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_xlfn.IFS(OR(LEFT(F7,1)="S",LEFT(F7,1)="K"),"수도권",OR(LEFT(F7,1)="D",LEFT(F7,1)="B"),"경상도",TRUE,"전라도")</f>
        <v>수도권</v>
      </c>
    </row>
    <row r="8" spans="1:10" x14ac:dyDescent="0.4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_xlfn.IFS(OR(LEFT(F8,1)="S",LEFT(F8,1)="K"),"수도권",OR(LEFT(F8,1)="D",LEFT(F8,1)="B"),"경상도",TRUE,"전라도")</f>
        <v>수도권</v>
      </c>
    </row>
    <row r="9" spans="1:10" x14ac:dyDescent="0.4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_xlfn.IFS(OR(LEFT(F9,1)="S",LEFT(F9,1)="K"),"수도권",OR(LEFT(F9,1)="D",LEFT(F9,1)="B"),"경상도",TRUE,"전라도")</f>
        <v>경상도</v>
      </c>
    </row>
    <row r="10" spans="1:10" x14ac:dyDescent="0.4">
      <c r="A10" t="s">
        <v>13</v>
      </c>
    </row>
    <row r="11" spans="1:10" x14ac:dyDescent="0.4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4">
      <c r="F13" s="4" t="s">
        <v>44</v>
      </c>
      <c r="G13" s="5" t="s">
        <v>45</v>
      </c>
    </row>
    <row r="14" spans="1:10" x14ac:dyDescent="0.4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4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4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4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4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4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4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222</v>
      </c>
      <c r="J21" s="7" t="s">
        <v>53</v>
      </c>
    </row>
    <row r="22" spans="1:10" x14ac:dyDescent="0.4">
      <c r="A22" s="14" t="s">
        <v>43</v>
      </c>
      <c r="B22" s="15"/>
      <c r="C22" s="8">
        <f>ROUND(_xlfn.STDEV.S(C16:C21),-2)</f>
        <v>3300</v>
      </c>
      <c r="D22" s="8">
        <f>ROUND(_xlfn.STDEV.S(D16:D21),-2)</f>
        <v>24300</v>
      </c>
      <c r="F22" s="6" t="s">
        <v>52</v>
      </c>
      <c r="G22" s="6" t="s">
        <v>192</v>
      </c>
      <c r="H22" s="8">
        <v>3094</v>
      </c>
      <c r="I22" s="6" t="s">
        <v>223</v>
      </c>
      <c r="J22" s="8">
        <f>ROUNDDOWN(DSUM(F14:H22,3,I21:I22),-1)</f>
        <v>11740</v>
      </c>
    </row>
    <row r="24" spans="1:10" x14ac:dyDescent="0.4">
      <c r="A24" s="4" t="s">
        <v>54</v>
      </c>
      <c r="B24" s="5" t="s">
        <v>55</v>
      </c>
    </row>
    <row r="25" spans="1:10" x14ac:dyDescent="0.4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">
      <c r="A26" s="6" t="s">
        <v>61</v>
      </c>
      <c r="B26" s="6" t="s">
        <v>69</v>
      </c>
      <c r="C26" s="6">
        <v>4</v>
      </c>
      <c r="D26" s="6" t="str">
        <f>IF(MOD(MID(B26,8,1),2)=0,"여자","남자")</f>
        <v>남자</v>
      </c>
      <c r="E26" s="9">
        <f>DATE(IF(MID(B26,8,1)&gt;"2","20","19")&amp;MID(B26,1,2),MID(B26,3,2),MID(B26,5,2))</f>
        <v>28694</v>
      </c>
    </row>
    <row r="27" spans="1:10" x14ac:dyDescent="0.4">
      <c r="A27" s="6" t="s">
        <v>62</v>
      </c>
      <c r="B27" s="6" t="s">
        <v>63</v>
      </c>
      <c r="C27" s="6">
        <v>3</v>
      </c>
      <c r="D27" s="6" t="str">
        <f t="shared" ref="D27:D32" si="1">IF(MOD(MID(B27,8,1),2)=0,"여자","남자")</f>
        <v>남자</v>
      </c>
      <c r="E27" s="9">
        <f t="shared" ref="E27:E31" si="2">DATE(IF(MID(B27,8,1)&gt;"2","20","19")&amp;MID(B27,1,2),MID(B27,3,2),MID(B27,5,2))</f>
        <v>36916</v>
      </c>
    </row>
    <row r="28" spans="1:10" x14ac:dyDescent="0.4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>
        <f t="shared" si="2"/>
        <v>31371</v>
      </c>
    </row>
    <row r="29" spans="1:10" x14ac:dyDescent="0.4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>
        <f t="shared" si="2"/>
        <v>32141</v>
      </c>
    </row>
    <row r="30" spans="1:10" x14ac:dyDescent="0.4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>
        <f t="shared" si="2"/>
        <v>28994</v>
      </c>
    </row>
    <row r="31" spans="1:10" x14ac:dyDescent="0.4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>
        <f t="shared" si="2"/>
        <v>37078</v>
      </c>
    </row>
    <row r="32" spans="1:10" x14ac:dyDescent="0.4">
      <c r="D32" s="50"/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tabSelected="1" topLeftCell="A7" workbookViewId="0">
      <selection activeCell="C19" sqref="C19"/>
    </sheetView>
  </sheetViews>
  <sheetFormatPr defaultRowHeight="17.399999999999999" x14ac:dyDescent="0.4"/>
  <cols>
    <col min="1" max="1" width="12.296875" bestFit="1" customWidth="1"/>
    <col min="2" max="2" width="11.19921875" bestFit="1" customWidth="1"/>
    <col min="3" max="3" width="7.69921875" bestFit="1" customWidth="1"/>
    <col min="4" max="4" width="8.296875" bestFit="1" customWidth="1"/>
    <col min="5" max="6" width="9.3984375" bestFit="1" customWidth="1"/>
    <col min="7" max="7" width="7.59765625" bestFit="1" customWidth="1"/>
    <col min="8" max="8" width="8.3984375" bestFit="1" customWidth="1"/>
  </cols>
  <sheetData>
    <row r="1" spans="1:5" ht="21" x14ac:dyDescent="0.4">
      <c r="A1" s="13" t="s">
        <v>113</v>
      </c>
      <c r="B1" s="13"/>
      <c r="C1" s="13"/>
      <c r="D1" s="13"/>
      <c r="E1" s="13"/>
    </row>
    <row r="3" spans="1:5" x14ac:dyDescent="0.4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4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4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4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4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4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4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4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4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4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4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4">
      <c r="A17" s="32" t="s">
        <v>197</v>
      </c>
      <c r="B17" s="32" t="s">
        <v>196</v>
      </c>
    </row>
    <row r="18" spans="1:8" x14ac:dyDescent="0.4">
      <c r="A18" s="32" t="s">
        <v>194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195</v>
      </c>
    </row>
    <row r="19" spans="1:8" x14ac:dyDescent="0.4">
      <c r="A19" s="33" t="s">
        <v>119</v>
      </c>
      <c r="B19" s="34">
        <v>83720</v>
      </c>
      <c r="C19" s="34" t="s">
        <v>237</v>
      </c>
      <c r="D19" s="34">
        <v>0</v>
      </c>
      <c r="E19" s="34" t="s">
        <v>237</v>
      </c>
      <c r="F19" s="34" t="s">
        <v>237</v>
      </c>
      <c r="G19" s="34">
        <v>58000</v>
      </c>
      <c r="H19" s="34">
        <v>141720</v>
      </c>
    </row>
    <row r="20" spans="1:8" x14ac:dyDescent="0.4">
      <c r="A20" s="33" t="s">
        <v>121</v>
      </c>
      <c r="B20" s="34" t="s">
        <v>237</v>
      </c>
      <c r="C20" s="34">
        <v>312000</v>
      </c>
      <c r="D20" s="34" t="s">
        <v>237</v>
      </c>
      <c r="E20" s="34">
        <v>130000</v>
      </c>
      <c r="F20" s="34" t="s">
        <v>237</v>
      </c>
      <c r="G20" s="34" t="s">
        <v>237</v>
      </c>
      <c r="H20" s="34">
        <v>442000</v>
      </c>
    </row>
    <row r="21" spans="1:8" x14ac:dyDescent="0.4">
      <c r="A21" s="33" t="s">
        <v>128</v>
      </c>
      <c r="B21" s="34" t="s">
        <v>237</v>
      </c>
      <c r="C21" s="34" t="s">
        <v>237</v>
      </c>
      <c r="D21" s="34">
        <v>50000</v>
      </c>
      <c r="E21" s="34" t="s">
        <v>237</v>
      </c>
      <c r="F21" s="34">
        <v>120000</v>
      </c>
      <c r="G21" s="34" t="s">
        <v>237</v>
      </c>
      <c r="H21" s="34">
        <v>170000</v>
      </c>
    </row>
    <row r="22" spans="1:8" x14ac:dyDescent="0.4">
      <c r="A22" s="33" t="s">
        <v>123</v>
      </c>
      <c r="B22" s="34" t="s">
        <v>237</v>
      </c>
      <c r="C22" s="34" t="s">
        <v>237</v>
      </c>
      <c r="D22" s="34" t="s">
        <v>237</v>
      </c>
      <c r="E22" s="34">
        <v>156000</v>
      </c>
      <c r="F22" s="34">
        <v>702000</v>
      </c>
      <c r="G22" s="34">
        <v>0</v>
      </c>
      <c r="H22" s="34">
        <v>858000</v>
      </c>
    </row>
    <row r="23" spans="1:8" x14ac:dyDescent="0.4">
      <c r="A23" s="33" t="s">
        <v>195</v>
      </c>
      <c r="B23" s="34">
        <v>83720</v>
      </c>
      <c r="C23" s="34">
        <v>312000</v>
      </c>
      <c r="D23" s="34">
        <v>50000</v>
      </c>
      <c r="E23" s="34">
        <v>286000</v>
      </c>
      <c r="F23" s="34">
        <v>822000</v>
      </c>
      <c r="G23" s="34">
        <v>58000</v>
      </c>
      <c r="H23" s="34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6BB1-5233-4587-9E31-48A2BF9D7E27}">
  <sheetPr>
    <outlinePr summaryBelow="0"/>
  </sheetPr>
  <dimension ref="B1:F23"/>
  <sheetViews>
    <sheetView showGridLines="0" topLeftCell="A2" workbookViewId="0">
      <selection activeCell="C15" sqref="C15:F20"/>
    </sheetView>
  </sheetViews>
  <sheetFormatPr defaultRowHeight="17.399999999999999" outlineLevelRow="1" outlineLevelCol="1" x14ac:dyDescent="0.4"/>
  <cols>
    <col min="3" max="3" width="14.398437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9" t="s">
        <v>215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217</v>
      </c>
      <c r="E3" s="47" t="s">
        <v>211</v>
      </c>
      <c r="F3" s="47" t="s">
        <v>213</v>
      </c>
    </row>
    <row r="4" spans="2:6" ht="124.8" hidden="1" outlineLevel="1" x14ac:dyDescent="0.4">
      <c r="B4" s="42"/>
      <c r="C4" s="42"/>
      <c r="D4" s="35"/>
      <c r="E4" s="49" t="s">
        <v>212</v>
      </c>
      <c r="F4" s="49" t="s">
        <v>214</v>
      </c>
    </row>
    <row r="5" spans="2:6" x14ac:dyDescent="0.4">
      <c r="B5" s="43" t="s">
        <v>216</v>
      </c>
      <c r="C5" s="44"/>
      <c r="D5" s="41"/>
      <c r="E5" s="41"/>
      <c r="F5" s="41"/>
    </row>
    <row r="6" spans="2:6" outlineLevel="1" x14ac:dyDescent="0.4">
      <c r="B6" s="42"/>
      <c r="C6" s="42" t="s">
        <v>134</v>
      </c>
      <c r="D6" s="36">
        <v>950</v>
      </c>
      <c r="E6" s="48">
        <v>1100</v>
      </c>
      <c r="F6" s="48">
        <v>700</v>
      </c>
    </row>
    <row r="7" spans="2:6" outlineLevel="1" x14ac:dyDescent="0.4">
      <c r="B7" s="42"/>
      <c r="C7" s="42" t="s">
        <v>198</v>
      </c>
      <c r="D7" s="36">
        <v>1400</v>
      </c>
      <c r="E7" s="48">
        <v>1600</v>
      </c>
      <c r="F7" s="48">
        <v>1300</v>
      </c>
    </row>
    <row r="8" spans="2:6" outlineLevel="1" x14ac:dyDescent="0.4">
      <c r="B8" s="42"/>
      <c r="C8" s="42" t="s">
        <v>199</v>
      </c>
      <c r="D8" s="36">
        <v>560</v>
      </c>
      <c r="E8" s="48">
        <v>700</v>
      </c>
      <c r="F8" s="48">
        <v>450</v>
      </c>
    </row>
    <row r="9" spans="2:6" outlineLevel="1" x14ac:dyDescent="0.4">
      <c r="B9" s="42"/>
      <c r="C9" s="42" t="s">
        <v>200</v>
      </c>
      <c r="D9" s="36">
        <v>340</v>
      </c>
      <c r="E9" s="48">
        <v>450</v>
      </c>
      <c r="F9" s="48">
        <v>300</v>
      </c>
    </row>
    <row r="10" spans="2:6" x14ac:dyDescent="0.4">
      <c r="B10" s="43" t="s">
        <v>218</v>
      </c>
      <c r="C10" s="44"/>
      <c r="D10" s="41"/>
      <c r="E10" s="41"/>
      <c r="F10" s="41"/>
    </row>
    <row r="11" spans="2:6" outlineLevel="1" x14ac:dyDescent="0.4">
      <c r="B11" s="42"/>
      <c r="C11" s="42" t="s">
        <v>201</v>
      </c>
      <c r="D11" s="36">
        <v>14250</v>
      </c>
      <c r="E11" s="36">
        <v>16500</v>
      </c>
      <c r="F11" s="36">
        <v>10500</v>
      </c>
    </row>
    <row r="12" spans="2:6" outlineLevel="1" x14ac:dyDescent="0.4">
      <c r="B12" s="42"/>
      <c r="C12" s="42" t="s">
        <v>202</v>
      </c>
      <c r="D12" s="36">
        <v>14000</v>
      </c>
      <c r="E12" s="36">
        <v>16000</v>
      </c>
      <c r="F12" s="36">
        <v>13000</v>
      </c>
    </row>
    <row r="13" spans="2:6" outlineLevel="1" x14ac:dyDescent="0.4">
      <c r="B13" s="42"/>
      <c r="C13" s="42" t="s">
        <v>203</v>
      </c>
      <c r="D13" s="36">
        <v>8400</v>
      </c>
      <c r="E13" s="36">
        <v>10500</v>
      </c>
      <c r="F13" s="36">
        <v>6750</v>
      </c>
    </row>
    <row r="14" spans="2:6" outlineLevel="1" x14ac:dyDescent="0.4">
      <c r="B14" s="42"/>
      <c r="C14" s="42" t="s">
        <v>204</v>
      </c>
      <c r="D14" s="36">
        <v>19600</v>
      </c>
      <c r="E14" s="36">
        <v>22400</v>
      </c>
      <c r="F14" s="36">
        <v>18200</v>
      </c>
    </row>
    <row r="15" spans="2:6" outlineLevel="1" x14ac:dyDescent="0.4">
      <c r="B15" s="42"/>
      <c r="C15" s="42" t="s">
        <v>205</v>
      </c>
      <c r="D15" s="36">
        <v>19000</v>
      </c>
      <c r="E15" s="36">
        <v>22000</v>
      </c>
      <c r="F15" s="36">
        <v>14000</v>
      </c>
    </row>
    <row r="16" spans="2:6" outlineLevel="1" x14ac:dyDescent="0.4">
      <c r="B16" s="42"/>
      <c r="C16" s="42" t="s">
        <v>206</v>
      </c>
      <c r="D16" s="36">
        <v>21850</v>
      </c>
      <c r="E16" s="36">
        <v>25300</v>
      </c>
      <c r="F16" s="36">
        <v>16100</v>
      </c>
    </row>
    <row r="17" spans="2:6" outlineLevel="1" x14ac:dyDescent="0.4">
      <c r="B17" s="42"/>
      <c r="C17" s="42" t="s">
        <v>207</v>
      </c>
      <c r="D17" s="36">
        <v>14000</v>
      </c>
      <c r="E17" s="36">
        <v>16000</v>
      </c>
      <c r="F17" s="36">
        <v>13000</v>
      </c>
    </row>
    <row r="18" spans="2:6" outlineLevel="1" x14ac:dyDescent="0.4">
      <c r="B18" s="42"/>
      <c r="C18" s="42" t="s">
        <v>208</v>
      </c>
      <c r="D18" s="36">
        <v>8400</v>
      </c>
      <c r="E18" s="36">
        <v>10500</v>
      </c>
      <c r="F18" s="36">
        <v>6750</v>
      </c>
    </row>
    <row r="19" spans="2:6" outlineLevel="1" x14ac:dyDescent="0.4">
      <c r="B19" s="42"/>
      <c r="C19" s="42" t="s">
        <v>209</v>
      </c>
      <c r="D19" s="36">
        <v>21000</v>
      </c>
      <c r="E19" s="36">
        <v>24000</v>
      </c>
      <c r="F19" s="36">
        <v>19500</v>
      </c>
    </row>
    <row r="20" spans="2:6" ht="18" outlineLevel="1" thickBot="1" x14ac:dyDescent="0.45">
      <c r="B20" s="45"/>
      <c r="C20" s="45" t="s">
        <v>210</v>
      </c>
      <c r="D20" s="37">
        <v>8960</v>
      </c>
      <c r="E20" s="37">
        <v>11200</v>
      </c>
      <c r="F20" s="37">
        <v>7200</v>
      </c>
    </row>
    <row r="21" spans="2:6" x14ac:dyDescent="0.4">
      <c r="B21" t="s">
        <v>219</v>
      </c>
    </row>
    <row r="22" spans="2:6" x14ac:dyDescent="0.4">
      <c r="B22" t="s">
        <v>220</v>
      </c>
    </row>
    <row r="23" spans="2:6" x14ac:dyDescent="0.4">
      <c r="B23" t="s">
        <v>221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.399999999999999" x14ac:dyDescent="0.4"/>
  <cols>
    <col min="1" max="1" width="1.59765625" customWidth="1"/>
    <col min="6" max="6" width="5.59765625" customWidth="1"/>
  </cols>
  <sheetData>
    <row r="1" spans="2:8" x14ac:dyDescent="0.4">
      <c r="B1" s="16" t="s">
        <v>129</v>
      </c>
      <c r="C1" s="16"/>
      <c r="D1" s="16"/>
      <c r="E1" s="16"/>
      <c r="G1" s="16" t="s">
        <v>130</v>
      </c>
      <c r="H1" s="16"/>
    </row>
    <row r="2" spans="2:8" x14ac:dyDescent="0.4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4">
      <c r="B3" s="6" t="s">
        <v>134</v>
      </c>
      <c r="C3" s="6">
        <v>9</v>
      </c>
      <c r="D3" s="6">
        <v>15</v>
      </c>
      <c r="E3" s="8">
        <f>D3*VLOOKUP(B3,$G$3:$H$6,2)</f>
        <v>14250</v>
      </c>
      <c r="G3" s="6" t="s">
        <v>134</v>
      </c>
      <c r="H3" s="8">
        <v>950</v>
      </c>
    </row>
    <row r="4" spans="2:8" x14ac:dyDescent="0.4">
      <c r="B4" s="6" t="s">
        <v>188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188</v>
      </c>
      <c r="H4" s="8">
        <v>1400</v>
      </c>
    </row>
    <row r="5" spans="2:8" x14ac:dyDescent="0.4">
      <c r="B5" s="6" t="s">
        <v>190</v>
      </c>
      <c r="C5" s="6">
        <v>11</v>
      </c>
      <c r="D5" s="6">
        <v>15</v>
      </c>
      <c r="E5" s="8">
        <f t="shared" si="0"/>
        <v>8400</v>
      </c>
      <c r="G5" s="6" t="s">
        <v>190</v>
      </c>
      <c r="H5" s="8">
        <v>560</v>
      </c>
    </row>
    <row r="6" spans="2:8" x14ac:dyDescent="0.4">
      <c r="B6" s="6" t="s">
        <v>189</v>
      </c>
      <c r="C6" s="6">
        <v>14</v>
      </c>
      <c r="D6" s="6">
        <v>14</v>
      </c>
      <c r="E6" s="8">
        <f t="shared" si="0"/>
        <v>19600</v>
      </c>
      <c r="G6" s="6" t="s">
        <v>189</v>
      </c>
      <c r="H6" s="8">
        <v>340</v>
      </c>
    </row>
    <row r="7" spans="2:8" x14ac:dyDescent="0.4">
      <c r="B7" s="6" t="s">
        <v>134</v>
      </c>
      <c r="C7" s="6">
        <v>15</v>
      </c>
      <c r="D7" s="6">
        <v>20</v>
      </c>
      <c r="E7" s="8">
        <f t="shared" si="0"/>
        <v>19000</v>
      </c>
    </row>
    <row r="8" spans="2:8" x14ac:dyDescent="0.4">
      <c r="B8" s="6" t="s">
        <v>134</v>
      </c>
      <c r="C8" s="6">
        <v>17</v>
      </c>
      <c r="D8" s="6">
        <v>23</v>
      </c>
      <c r="E8" s="8">
        <f t="shared" si="0"/>
        <v>21850</v>
      </c>
    </row>
    <row r="9" spans="2:8" x14ac:dyDescent="0.4">
      <c r="B9" s="6" t="s">
        <v>189</v>
      </c>
      <c r="C9" s="6">
        <v>12</v>
      </c>
      <c r="D9" s="6">
        <v>10</v>
      </c>
      <c r="E9" s="8">
        <f t="shared" si="0"/>
        <v>14000</v>
      </c>
    </row>
    <row r="10" spans="2:8" x14ac:dyDescent="0.4">
      <c r="B10" s="6" t="s">
        <v>190</v>
      </c>
      <c r="C10" s="6">
        <v>19</v>
      </c>
      <c r="D10" s="6">
        <v>15</v>
      </c>
      <c r="E10" s="8">
        <f t="shared" si="0"/>
        <v>8400</v>
      </c>
    </row>
    <row r="11" spans="2:8" x14ac:dyDescent="0.4">
      <c r="B11" s="6" t="s">
        <v>188</v>
      </c>
      <c r="C11" s="6">
        <v>20</v>
      </c>
      <c r="D11" s="6">
        <v>15</v>
      </c>
      <c r="E11" s="8">
        <f t="shared" si="0"/>
        <v>21000</v>
      </c>
    </row>
    <row r="12" spans="2:8" x14ac:dyDescent="0.4">
      <c r="B12" s="6" t="s">
        <v>190</v>
      </c>
      <c r="C12" s="6">
        <v>21</v>
      </c>
      <c r="D12" s="6">
        <v>16</v>
      </c>
      <c r="E12" s="8">
        <f t="shared" si="0"/>
        <v>8960</v>
      </c>
    </row>
  </sheetData>
  <scenarios current="0" sqref="E3 E4 E5 E6 E7 E8 E9 E10 E11 E12">
    <scenario name="단가인상" locked="1" count="4" user="안인남" comment="만든 사람 안인남 날짜 2026-08-03_x000a_수정한 사람 안인남 날짜 2026-08-03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안인남" comment="만든 사람 안인남 날짜 2026-08-03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topLeftCell="A7" workbookViewId="0">
      <selection activeCell="I9" sqref="I9"/>
    </sheetView>
  </sheetViews>
  <sheetFormatPr defaultRowHeight="17.399999999999999" x14ac:dyDescent="0.4"/>
  <sheetData>
    <row r="1" spans="1:7" ht="21" x14ac:dyDescent="0.4">
      <c r="A1" s="13" t="s">
        <v>136</v>
      </c>
      <c r="B1" s="13"/>
      <c r="C1" s="13"/>
      <c r="D1" s="13"/>
      <c r="E1" s="13"/>
      <c r="F1" s="13"/>
      <c r="G1" s="13"/>
    </row>
    <row r="3" spans="1:7" x14ac:dyDescent="0.4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4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4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4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4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4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4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4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4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4">
      <c r="A12" s="30" t="s">
        <v>160</v>
      </c>
      <c r="B12" s="30"/>
      <c r="C12" s="30"/>
      <c r="D12" s="31">
        <f>AVERAGE(D4:D11)</f>
        <v>26.625</v>
      </c>
      <c r="E12" s="31">
        <f t="shared" ref="E12:F12" si="0">AVERAGE(E4:E11)</f>
        <v>34.875</v>
      </c>
      <c r="F12" s="31">
        <f t="shared" si="0"/>
        <v>7.875</v>
      </c>
      <c r="G12" s="31">
        <f>AVERAGE(G4:G11)</f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7620</xdr:colOff>
                    <xdr:row>12</xdr:row>
                    <xdr:rowOff>205740</xdr:rowOff>
                  </from>
                  <to>
                    <xdr:col>3</xdr:col>
                    <xdr:colOff>655320</xdr:colOff>
                    <xdr:row>15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topLeftCell="A10" workbookViewId="0">
      <selection activeCell="M26" sqref="M26"/>
    </sheetView>
  </sheetViews>
  <sheetFormatPr defaultRowHeight="17.399999999999999" x14ac:dyDescent="0.4"/>
  <cols>
    <col min="1" max="1" width="12.296875" bestFit="1" customWidth="1"/>
    <col min="3" max="3" width="9.69921875" bestFit="1" customWidth="1"/>
    <col min="4" max="4" width="9.5" bestFit="1" customWidth="1"/>
  </cols>
  <sheetData>
    <row r="1" spans="1:5" ht="21" x14ac:dyDescent="0.4">
      <c r="A1" s="13" t="s">
        <v>161</v>
      </c>
      <c r="B1" s="13"/>
      <c r="C1" s="13"/>
      <c r="D1" s="13"/>
      <c r="E1" s="13"/>
    </row>
    <row r="3" spans="1:5" x14ac:dyDescent="0.4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4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4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4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4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4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4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4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4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안인남</cp:lastModifiedBy>
  <dcterms:created xsi:type="dcterms:W3CDTF">2023-04-27T08:01:32Z</dcterms:created>
  <dcterms:modified xsi:type="dcterms:W3CDTF">2026-08-03T12:07:34Z</dcterms:modified>
</cp:coreProperties>
</file>