
<file path=[Content_Types].xml><?xml version="1.0" encoding="utf-8"?>
<Types xmlns="http://schemas.openxmlformats.org/package/2006/content-types">
  <Default Extension="bin" ContentType="application/vnd.ms-office.vbaProject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ms-excel.sheet.macroEnabled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pivotCache/pivotCacheDefinition1.xml" ContentType="application/vnd.openxmlformats-officedocument.spreadsheetml.pivotCacheDefinition+xml"/>
  <Override PartName="/xl/pivotCache/pivotCacheRecords1.xml" ContentType="application/vnd.openxmlformats-officedocument.spreadsheetml.pivotCacheRecords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omments1.xml" ContentType="application/vnd.openxmlformats-officedocument.spreadsheetml.comments+xml"/>
  <Override PartName="/xl/pivotTables/pivotTable1.xml" ContentType="application/vnd.openxmlformats-officedocument.spreadsheetml.pivotTable+xml"/>
  <Override PartName="/xl/drawings/drawing1.xml" ContentType="application/vnd.openxmlformats-officedocument.drawing+xml"/>
  <Override PartName="/xl/ctrlProps/ctrlProp1.xml" ContentType="application/vnd.ms-excel.controlproperties+xml"/>
  <Override PartName="/xl/drawings/drawing2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drawings/drawing3.xml" ContentType="application/vnd.openxmlformats-officedocument.drawingml.chartshape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328" codeName="{DD97A8EA-9A9A-E61F-A557-7D5A7D7259CE}"/>
  <workbookPr codeName="현재_통합_문서" hidePivotFieldList="1" defaultThemeVersion="166925"/>
  <mc:AlternateContent xmlns:mc="http://schemas.openxmlformats.org/markup-compatibility/2006">
    <mc:Choice Requires="x15">
      <x15ac:absPath xmlns:x15ac="http://schemas.microsoft.com/office/spreadsheetml/2010/11/ac" url="C:\Users\User\Desktop\풀었던거\"/>
    </mc:Choice>
  </mc:AlternateContent>
  <xr:revisionPtr revIDLastSave="0" documentId="13_ncr:1_{3015B4C7-3A44-4429-A125-0A36E1E971D5}" xr6:coauthVersionLast="47" xr6:coauthVersionMax="47" xr10:uidLastSave="{00000000-0000-0000-0000-000000000000}"/>
  <bookViews>
    <workbookView xWindow="-108" yWindow="-108" windowWidth="23256" windowHeight="12456" tabRatio="741" activeTab="4" xr2:uid="{1EA7D4BC-0E71-467A-81F4-8371BAA0CFDB}"/>
  </bookViews>
  <sheets>
    <sheet name="기본작업-1" sheetId="1" r:id="rId1"/>
    <sheet name="기본작업-2" sheetId="2" r:id="rId2"/>
    <sheet name="기본작업-3" sheetId="3" r:id="rId3"/>
    <sheet name="기본작업-4" sheetId="11" r:id="rId4"/>
    <sheet name="계산작업" sheetId="4" r:id="rId5"/>
    <sheet name="분석작업-1" sheetId="5" r:id="rId6"/>
    <sheet name="분석작업-2" sheetId="6" r:id="rId7"/>
    <sheet name="분석작업-3" sheetId="10" r:id="rId8"/>
    <sheet name="매크로작업" sheetId="7" r:id="rId9"/>
    <sheet name="차트작업" sheetId="8" r:id="rId10"/>
  </sheets>
  <definedNames>
    <definedName name="_xlnm._FilterDatabase" localSheetId="3" hidden="1">'기본작업-4'!$B$3:$J$12</definedName>
    <definedName name="_xlnm.Criteria" localSheetId="3">'기본작업-4'!$H$16:$I$17</definedName>
    <definedName name="_xlnm.Extract" localSheetId="3">'기본작업-4'!$B$21:$G$21</definedName>
    <definedName name="평가">'기본작업-2'!$I$6:$I$13</definedName>
  </definedNames>
  <calcPr calcId="191029"/>
  <pivotCaches>
    <pivotCache cacheId="0" r:id="rId11"/>
  </pivotCaches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C28" i="4" l="1"/>
  <c r="C29" i="4"/>
  <c r="C30" i="4"/>
  <c r="C31" i="4"/>
  <c r="C32" i="4"/>
  <c r="C33" i="4"/>
  <c r="C34" i="4"/>
  <c r="C35" i="4"/>
  <c r="D18" i="4"/>
  <c r="D19" i="4"/>
  <c r="D20" i="4"/>
  <c r="D21" i="4"/>
  <c r="D22" i="4"/>
  <c r="D23" i="4"/>
  <c r="D24" i="4"/>
  <c r="D17" i="4"/>
  <c r="I12" i="4"/>
  <c r="D12" i="4"/>
  <c r="E4" i="10"/>
  <c r="I18" i="4"/>
  <c r="I19" i="4"/>
  <c r="I20" i="4"/>
  <c r="I21" i="4"/>
  <c r="I22" i="4"/>
  <c r="I23" i="4"/>
  <c r="I24" i="4"/>
  <c r="I17" i="4"/>
  <c r="I5" i="7"/>
  <c r="I6" i="7"/>
  <c r="I7" i="7"/>
  <c r="I8" i="7"/>
  <c r="I9" i="7"/>
  <c r="I10" i="7"/>
  <c r="I11" i="7"/>
  <c r="I12" i="7"/>
  <c r="I4" i="7"/>
  <c r="H20" i="5"/>
  <c r="H18" i="5"/>
  <c r="H14" i="5"/>
  <c r="H12" i="5"/>
  <c r="H8" i="5"/>
  <c r="H6" i="5"/>
  <c r="H22" i="5" s="1"/>
  <c r="F23" i="5"/>
  <c r="G21" i="5"/>
  <c r="F21" i="5"/>
  <c r="G15" i="5"/>
  <c r="F15" i="5"/>
  <c r="G9" i="5"/>
  <c r="G23" i="5" s="1"/>
  <c r="F9" i="5"/>
  <c r="B6" i="10"/>
  <c r="H12" i="11" l="1"/>
  <c r="I12" i="11" s="1"/>
  <c r="J12" i="11" s="1"/>
  <c r="H11" i="11"/>
  <c r="I11" i="11" s="1"/>
  <c r="J11" i="11" s="1"/>
  <c r="H10" i="11"/>
  <c r="I10" i="11" s="1"/>
  <c r="J10" i="11" s="1"/>
  <c r="H9" i="11"/>
  <c r="I9" i="11" s="1"/>
  <c r="J9" i="11" s="1"/>
  <c r="H8" i="11"/>
  <c r="I8" i="11" s="1"/>
  <c r="J8" i="11" s="1"/>
  <c r="H7" i="11"/>
  <c r="I7" i="11" s="1"/>
  <c r="J7" i="11" s="1"/>
  <c r="H6" i="11"/>
  <c r="I6" i="11" s="1"/>
  <c r="J6" i="11" s="1"/>
  <c r="H5" i="11"/>
  <c r="I5" i="11" s="1"/>
  <c r="J5" i="11" s="1"/>
  <c r="H4" i="11"/>
  <c r="I4" i="11" s="1"/>
  <c r="J4" i="11" s="1"/>
  <c r="G5" i="6"/>
  <c r="G6" i="6"/>
  <c r="G7" i="6"/>
  <c r="G8" i="6"/>
  <c r="G9" i="6"/>
  <c r="G10" i="6"/>
  <c r="G11" i="6"/>
  <c r="G12" i="6"/>
  <c r="G4" i="6"/>
  <c r="E5" i="6"/>
  <c r="E6" i="6"/>
  <c r="E7" i="6"/>
  <c r="E8" i="6"/>
  <c r="E9" i="6"/>
  <c r="E10" i="6"/>
  <c r="E11" i="6"/>
  <c r="E12" i="6"/>
  <c r="E4" i="6"/>
</calcChain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User</author>
  </authors>
  <commentList>
    <comment ref="H10" authorId="0" shapeId="0" xr:uid="{3A77A12C-BD11-436C-8B34-5D128C999FC5}">
      <text>
        <r>
          <rPr>
            <b/>
            <sz val="9"/>
            <color indexed="81"/>
            <rFont val="돋움"/>
            <family val="3"/>
            <charset val="129"/>
          </rPr>
          <t>최대판매실적</t>
        </r>
      </text>
    </comment>
  </commentList>
</comments>
</file>

<file path=xl/sharedStrings.xml><?xml version="1.0" encoding="utf-8"?>
<sst xmlns="http://schemas.openxmlformats.org/spreadsheetml/2006/main" count="432" uniqueCount="329">
  <si>
    <t>직위</t>
  </si>
  <si>
    <t>과장</t>
  </si>
  <si>
    <t>대리</t>
  </si>
  <si>
    <t>사원</t>
  </si>
  <si>
    <t>정심회 회원 연락처</t>
    <phoneticPr fontId="1" type="noConversion"/>
  </si>
  <si>
    <t>성명</t>
  </si>
  <si>
    <t>상반기</t>
  </si>
  <si>
    <t>하반기</t>
  </si>
  <si>
    <t>부산</t>
  </si>
  <si>
    <t>[표2]</t>
  </si>
  <si>
    <t>사원별 실적표</t>
  </si>
  <si>
    <t>사원명</t>
  </si>
  <si>
    <t>전반기</t>
  </si>
  <si>
    <t>후반기</t>
  </si>
  <si>
    <t>한국민</t>
  </si>
  <si>
    <t>조윤아</t>
  </si>
  <si>
    <t>이희선</t>
  </si>
  <si>
    <t>김지영</t>
  </si>
  <si>
    <t>김석준</t>
  </si>
  <si>
    <t>김예소</t>
  </si>
  <si>
    <t>권성철</t>
  </si>
  <si>
    <t>안덕성</t>
  </si>
  <si>
    <t>오연주</t>
  </si>
  <si>
    <t>실적 우수 사원 수</t>
  </si>
  <si>
    <t>[표3]</t>
  </si>
  <si>
    <t>3월 출장자 현황</t>
  </si>
  <si>
    <t>지역번호</t>
  </si>
  <si>
    <t>기간</t>
  </si>
  <si>
    <t>출장지역</t>
  </si>
  <si>
    <t>사인종</t>
  </si>
  <si>
    <t>하비자</t>
  </si>
  <si>
    <t>제주</t>
  </si>
  <si>
    <t>강화문</t>
  </si>
  <si>
    <t>김혜자</t>
  </si>
  <si>
    <t>김선미</t>
  </si>
  <si>
    <t>김종구</t>
  </si>
  <si>
    <t>최불암</t>
  </si>
  <si>
    <t>고수돌</t>
  </si>
  <si>
    <t>[표4]</t>
  </si>
  <si>
    <t>가전 제품 판매현황</t>
  </si>
  <si>
    <t>판매일</t>
  </si>
  <si>
    <t>판매량</t>
  </si>
  <si>
    <t>반품량</t>
  </si>
  <si>
    <t>판매현황</t>
  </si>
  <si>
    <t>03월10일</t>
  </si>
  <si>
    <t>03월11일</t>
  </si>
  <si>
    <t>03월12일</t>
  </si>
  <si>
    <t>03월13일</t>
  </si>
  <si>
    <t>03월14일</t>
  </si>
  <si>
    <t>03월15일</t>
  </si>
  <si>
    <t>03월16일</t>
  </si>
  <si>
    <t>03월17일</t>
  </si>
  <si>
    <t xml:space="preserve">[표5] </t>
  </si>
  <si>
    <t>제품수출현황</t>
  </si>
  <si>
    <t>제품코드</t>
  </si>
  <si>
    <t>수출총액</t>
  </si>
  <si>
    <t>환전총액</t>
  </si>
  <si>
    <t>AUD-9-TS</t>
  </si>
  <si>
    <t>USD-3-RF</t>
  </si>
  <si>
    <t>USD-5-HT</t>
  </si>
  <si>
    <t>GBP-4-SE</t>
  </si>
  <si>
    <t>AUD-7-KN</t>
  </si>
  <si>
    <t>GBP-1-CL</t>
  </si>
  <si>
    <t>AUD-2-MI</t>
  </si>
  <si>
    <t>USD-6-BU</t>
  </si>
  <si>
    <t>&lt;국가별환율표&gt;</t>
  </si>
  <si>
    <t>국가코드</t>
  </si>
  <si>
    <t>USD</t>
  </si>
  <si>
    <t>AUD</t>
  </si>
  <si>
    <t>GBP</t>
  </si>
  <si>
    <t>환율</t>
  </si>
  <si>
    <t>대리점별 판매고과</t>
  </si>
  <si>
    <t>대리점</t>
  </si>
  <si>
    <t>전화번호</t>
  </si>
  <si>
    <t>업무기간(월)</t>
  </si>
  <si>
    <t>대리점 판매실적</t>
  </si>
  <si>
    <t>평균</t>
  </si>
  <si>
    <t>실적</t>
  </si>
  <si>
    <t>서울</t>
  </si>
  <si>
    <t>02-6352-7895</t>
  </si>
  <si>
    <t>A</t>
  </si>
  <si>
    <t>02-5832-5414</t>
  </si>
  <si>
    <t>F</t>
  </si>
  <si>
    <t>광주</t>
  </si>
  <si>
    <t>02-5852-7412</t>
  </si>
  <si>
    <t>B</t>
  </si>
  <si>
    <t xml:space="preserve">인천 </t>
  </si>
  <si>
    <t>02-4698-5236</t>
  </si>
  <si>
    <t>D</t>
  </si>
  <si>
    <t>02-2954-8762</t>
  </si>
  <si>
    <t>C</t>
  </si>
  <si>
    <t>대전</t>
  </si>
  <si>
    <t>02-1612-7532</t>
  </si>
  <si>
    <t>수원</t>
  </si>
  <si>
    <t>02-4186-9412</t>
  </si>
  <si>
    <t>안양</t>
  </si>
  <si>
    <t>02-5365-7257</t>
  </si>
  <si>
    <t>요금 비교표</t>
    <phoneticPr fontId="1" type="noConversion"/>
  </si>
  <si>
    <t>기준번호</t>
  </si>
  <si>
    <t>국가</t>
  </si>
  <si>
    <t>표준요금</t>
  </si>
  <si>
    <t>할인요금</t>
  </si>
  <si>
    <t>A형</t>
  </si>
  <si>
    <t>B형</t>
  </si>
  <si>
    <t>C형</t>
  </si>
  <si>
    <t>S1</t>
  </si>
  <si>
    <t>S2</t>
  </si>
  <si>
    <t>미국</t>
  </si>
  <si>
    <t>네덜란드</t>
  </si>
  <si>
    <t>브라질</t>
  </si>
  <si>
    <t>폴란드</t>
  </si>
  <si>
    <t>아일랜드</t>
  </si>
  <si>
    <t>호주</t>
  </si>
  <si>
    <t>중국</t>
  </si>
  <si>
    <t>뉴질랜드</t>
  </si>
  <si>
    <t>월말 상여급 지급 내역서</t>
    <phoneticPr fontId="1" type="noConversion"/>
  </si>
  <si>
    <t>사원코드</t>
  </si>
  <si>
    <t>관리부서</t>
  </si>
  <si>
    <t>근무년수</t>
  </si>
  <si>
    <t>기본급</t>
  </si>
  <si>
    <t>상여비율</t>
  </si>
  <si>
    <t>수당</t>
  </si>
  <si>
    <t>지급액</t>
  </si>
  <si>
    <t>P1</t>
  </si>
  <si>
    <t>신소진</t>
  </si>
  <si>
    <t>판매1부</t>
  </si>
  <si>
    <t>부장</t>
  </si>
  <si>
    <t>K2</t>
  </si>
  <si>
    <t>이은철</t>
  </si>
  <si>
    <t>판매2부</t>
  </si>
  <si>
    <t>D3</t>
  </si>
  <si>
    <t>박희천</t>
  </si>
  <si>
    <t>판매3부</t>
  </si>
  <si>
    <t>K1</t>
  </si>
  <si>
    <t>노수용</t>
  </si>
  <si>
    <t>D2</t>
  </si>
  <si>
    <t>조명섭</t>
  </si>
  <si>
    <t>P3</t>
  </si>
  <si>
    <t>이기수</t>
  </si>
  <si>
    <t>D1</t>
  </si>
  <si>
    <t>최신호</t>
  </si>
  <si>
    <t>P2</t>
  </si>
  <si>
    <t>박건창</t>
  </si>
  <si>
    <t>K3</t>
  </si>
  <si>
    <t>김재규</t>
  </si>
  <si>
    <t>주) 추가상여율</t>
    <phoneticPr fontId="1" type="noConversion"/>
  </si>
  <si>
    <t>상여지급율표</t>
  </si>
  <si>
    <t>영업사원별 성과 점수표</t>
    <phoneticPr fontId="1" type="noConversion"/>
  </si>
  <si>
    <t>부서</t>
  </si>
  <si>
    <t>인사코드</t>
  </si>
  <si>
    <t>담당지역</t>
  </si>
  <si>
    <t>총점수</t>
  </si>
  <si>
    <t>보너스점수</t>
  </si>
  <si>
    <t>보너스비중</t>
  </si>
  <si>
    <t>최지열</t>
  </si>
  <si>
    <t>P3-C</t>
  </si>
  <si>
    <t>성북구</t>
  </si>
  <si>
    <t>반상현</t>
  </si>
  <si>
    <t>P2-C</t>
  </si>
  <si>
    <t>어지순</t>
  </si>
  <si>
    <t>P1-C</t>
  </si>
  <si>
    <t>김정원</t>
  </si>
  <si>
    <t>P1-A</t>
  </si>
  <si>
    <t>강서구</t>
  </si>
  <si>
    <t>박경진</t>
  </si>
  <si>
    <t>P1-B</t>
  </si>
  <si>
    <t>유건석</t>
  </si>
  <si>
    <t>P3-A</t>
  </si>
  <si>
    <t>강동구</t>
  </si>
  <si>
    <t>은지은</t>
  </si>
  <si>
    <t>P3-B</t>
  </si>
  <si>
    <t>이순자</t>
  </si>
  <si>
    <t>P2-A</t>
  </si>
  <si>
    <t>제장부</t>
  </si>
  <si>
    <t>P2-B</t>
  </si>
  <si>
    <t xml:space="preserve"> 월별 주류 판매현황</t>
  </si>
  <si>
    <t>판매월</t>
  </si>
  <si>
    <t>품명</t>
  </si>
  <si>
    <t>전월이월</t>
  </si>
  <si>
    <t>매입량</t>
  </si>
  <si>
    <t>매입액</t>
  </si>
  <si>
    <t>매출량</t>
  </si>
  <si>
    <t>매출이익</t>
  </si>
  <si>
    <t>1월</t>
  </si>
  <si>
    <t>하이트</t>
  </si>
  <si>
    <t>라거</t>
  </si>
  <si>
    <t>산</t>
  </si>
  <si>
    <t>2월</t>
  </si>
  <si>
    <t>포두주</t>
  </si>
  <si>
    <t>카스</t>
  </si>
  <si>
    <t>진로</t>
  </si>
  <si>
    <t>3월</t>
  </si>
  <si>
    <t>마주앙</t>
  </si>
  <si>
    <t>참이슬</t>
  </si>
  <si>
    <t>백세주</t>
  </si>
  <si>
    <t>상반기 판매현황</t>
    <phoneticPr fontId="1" type="noConversion"/>
  </si>
  <si>
    <t>상점명</t>
  </si>
  <si>
    <t>한신</t>
  </si>
  <si>
    <t>계획수량</t>
  </si>
  <si>
    <t>판매수량</t>
  </si>
  <si>
    <t>실적율</t>
  </si>
  <si>
    <t>실적증감</t>
  </si>
  <si>
    <t>판매수량</t>
    <phoneticPr fontId="1" type="noConversion"/>
  </si>
  <si>
    <t>실적율</t>
    <phoneticPr fontId="1" type="noConversion"/>
  </si>
  <si>
    <t>고객별 포인트 점수 현황</t>
    <phoneticPr fontId="1" type="noConversion"/>
  </si>
  <si>
    <t>고객번호</t>
  </si>
  <si>
    <t>고객이름</t>
  </si>
  <si>
    <t>지역</t>
  </si>
  <si>
    <t>구매실적</t>
  </si>
  <si>
    <t>적용비율</t>
  </si>
  <si>
    <t>실적포인트</t>
  </si>
  <si>
    <t>거래빈도</t>
  </si>
  <si>
    <t>빈도포인트</t>
  </si>
  <si>
    <t>총포인트</t>
  </si>
  <si>
    <t>C111</t>
  </si>
  <si>
    <t>홍길동</t>
  </si>
  <si>
    <t>종로</t>
  </si>
  <si>
    <t>C112</t>
  </si>
  <si>
    <t>박찬훈</t>
  </si>
  <si>
    <t>서초</t>
  </si>
  <si>
    <t>C113</t>
  </si>
  <si>
    <t>김덕진</t>
  </si>
  <si>
    <t>강남</t>
  </si>
  <si>
    <t>C114</t>
  </si>
  <si>
    <t>이소라</t>
  </si>
  <si>
    <t>C115</t>
  </si>
  <si>
    <t>김종택</t>
  </si>
  <si>
    <t>C116</t>
  </si>
  <si>
    <t>정영일</t>
  </si>
  <si>
    <t>C117</t>
  </si>
  <si>
    <t>최수형</t>
  </si>
  <si>
    <t>C118</t>
  </si>
  <si>
    <t>한우규</t>
  </si>
  <si>
    <t>C119</t>
  </si>
  <si>
    <t>이명섭</t>
  </si>
  <si>
    <t>등급별 비교 분석</t>
  </si>
  <si>
    <t>등급</t>
  </si>
  <si>
    <t>과정코드</t>
  </si>
  <si>
    <t>결석감점</t>
  </si>
  <si>
    <t>경력점수</t>
  </si>
  <si>
    <t>필기점수</t>
  </si>
  <si>
    <t>총점</t>
  </si>
  <si>
    <t>고급반</t>
  </si>
  <si>
    <t>김현중</t>
  </si>
  <si>
    <t>전산-1</t>
  </si>
  <si>
    <t>진선미</t>
  </si>
  <si>
    <t>영어-1</t>
  </si>
  <si>
    <t>도한국</t>
  </si>
  <si>
    <t>마케팅-1</t>
  </si>
  <si>
    <t>기초반</t>
  </si>
  <si>
    <t>김국토</t>
  </si>
  <si>
    <t>전산-3</t>
  </si>
  <si>
    <t>민정식</t>
  </si>
  <si>
    <t>영어-3</t>
  </si>
  <si>
    <t>최하늘</t>
  </si>
  <si>
    <t>마케팅-3</t>
  </si>
  <si>
    <t>중급반</t>
  </si>
  <si>
    <t>이상랑</t>
  </si>
  <si>
    <t>전산-2</t>
  </si>
  <si>
    <t>구영후</t>
  </si>
  <si>
    <t>영어-2</t>
  </si>
  <si>
    <t>박지예</t>
  </si>
  <si>
    <t>마케팅-2</t>
  </si>
  <si>
    <t xml:space="preserve">[표1] </t>
    <phoneticPr fontId="1" type="noConversion"/>
  </si>
  <si>
    <t>2학년 성적표</t>
    <phoneticPr fontId="1" type="noConversion"/>
  </si>
  <si>
    <t>이름</t>
    <phoneticPr fontId="1" type="noConversion"/>
  </si>
  <si>
    <t>성별</t>
  </si>
  <si>
    <t>중간고사</t>
    <phoneticPr fontId="1" type="noConversion"/>
  </si>
  <si>
    <t>기말고사</t>
    <phoneticPr fontId="1" type="noConversion"/>
  </si>
  <si>
    <t>류민수</t>
  </si>
  <si>
    <t>남</t>
    <phoneticPr fontId="1" type="noConversion"/>
  </si>
  <si>
    <t>라정민</t>
    <phoneticPr fontId="1" type="noConversion"/>
  </si>
  <si>
    <t>여</t>
    <phoneticPr fontId="1" type="noConversion"/>
  </si>
  <si>
    <t>김민희</t>
  </si>
  <si>
    <t>박우민</t>
  </si>
  <si>
    <t>강우식</t>
  </si>
  <si>
    <t>유인숙</t>
  </si>
  <si>
    <t>고인자</t>
  </si>
  <si>
    <t>이민후</t>
  </si>
  <si>
    <t>강현준</t>
    <phoneticPr fontId="1" type="noConversion"/>
  </si>
  <si>
    <t>남학생 중간, 기말고사 평균 차이</t>
    <phoneticPr fontId="1" type="noConversion"/>
  </si>
  <si>
    <t>사원번호</t>
    <phoneticPr fontId="1" type="noConversion"/>
  </si>
  <si>
    <t>소속부서</t>
    <phoneticPr fontId="1" type="noConversion"/>
  </si>
  <si>
    <t>관리부</t>
    <phoneticPr fontId="1" type="noConversion"/>
  </si>
  <si>
    <t>업무부</t>
    <phoneticPr fontId="1" type="noConversion"/>
  </si>
  <si>
    <t>기획조정실</t>
    <phoneticPr fontId="1" type="noConversion"/>
  </si>
  <si>
    <t>직위</t>
    <phoneticPr fontId="1" type="noConversion"/>
  </si>
  <si>
    <t>과장</t>
    <phoneticPr fontId="1" type="noConversion"/>
  </si>
  <si>
    <t>대리</t>
    <phoneticPr fontId="1" type="noConversion"/>
  </si>
  <si>
    <t>사원</t>
    <phoneticPr fontId="1" type="noConversion"/>
  </si>
  <si>
    <t>윤광수</t>
    <phoneticPr fontId="1" type="noConversion"/>
  </si>
  <si>
    <t>최석훈</t>
    <phoneticPr fontId="1" type="noConversion"/>
  </si>
  <si>
    <t>김명윤</t>
    <phoneticPr fontId="1" type="noConversion"/>
  </si>
  <si>
    <t>박경미</t>
    <phoneticPr fontId="1" type="noConversion"/>
  </si>
  <si>
    <t>박은경</t>
    <phoneticPr fontId="1" type="noConversion"/>
  </si>
  <si>
    <t>박동수</t>
    <phoneticPr fontId="1" type="noConversion"/>
  </si>
  <si>
    <t>연락처</t>
    <phoneticPr fontId="1" type="noConversion"/>
  </si>
  <si>
    <t>010-8734-0988</t>
    <phoneticPr fontId="1" type="noConversion"/>
  </si>
  <si>
    <t>010-887-9928</t>
    <phoneticPr fontId="1" type="noConversion"/>
  </si>
  <si>
    <t>010-3895-4334</t>
    <phoneticPr fontId="1" type="noConversion"/>
  </si>
  <si>
    <t>010-8542-1931</t>
    <phoneticPr fontId="1" type="noConversion"/>
  </si>
  <si>
    <t>010-9573-3247</t>
    <phoneticPr fontId="1" type="noConversion"/>
  </si>
  <si>
    <t>010-3209-0326</t>
    <phoneticPr fontId="1" type="noConversion"/>
  </si>
  <si>
    <t>입사년도</t>
    <phoneticPr fontId="1" type="noConversion"/>
  </si>
  <si>
    <t>BF-20205</t>
    <phoneticPr fontId="1" type="noConversion"/>
  </si>
  <si>
    <t>AU-30238</t>
    <phoneticPr fontId="1" type="noConversion"/>
  </si>
  <si>
    <t>GT-84735</t>
    <phoneticPr fontId="1" type="noConversion"/>
  </si>
  <si>
    <t>BF-20284</t>
    <phoneticPr fontId="1" type="noConversion"/>
  </si>
  <si>
    <t>GT-84726</t>
    <phoneticPr fontId="1" type="noConversion"/>
  </si>
  <si>
    <t>AU-30219</t>
    <phoneticPr fontId="1" type="noConversion"/>
  </si>
  <si>
    <t>근무년수</t>
    <phoneticPr fontId="1" type="noConversion"/>
  </si>
  <si>
    <t>상여비율</t>
    <phoneticPr fontId="1" type="noConversion"/>
  </si>
  <si>
    <t>&gt;=7</t>
    <phoneticPr fontId="1" type="noConversion"/>
  </si>
  <si>
    <t>&lt;7%</t>
    <phoneticPr fontId="1" type="noConversion"/>
  </si>
  <si>
    <t>사원명</t>
    <phoneticPr fontId="1" type="noConversion"/>
  </si>
  <si>
    <t>관리부서</t>
    <phoneticPr fontId="1" type="noConversion"/>
  </si>
  <si>
    <t>기본급</t>
    <phoneticPr fontId="1" type="noConversion"/>
  </si>
  <si>
    <t>수당</t>
    <phoneticPr fontId="1" type="noConversion"/>
  </si>
  <si>
    <t>지급액</t>
    <phoneticPr fontId="1" type="noConversion"/>
  </si>
  <si>
    <t>판매1부 평균</t>
  </si>
  <si>
    <t>판매2부 평균</t>
  </si>
  <si>
    <t>판매3부 평균</t>
  </si>
  <si>
    <t>전체 평균</t>
  </si>
  <si>
    <t>강서구 요약</t>
  </si>
  <si>
    <t>성북구 요약</t>
  </si>
  <si>
    <t>강동구 요약</t>
  </si>
  <si>
    <t>총합계</t>
  </si>
  <si>
    <t>합계 : 매출이익</t>
  </si>
  <si>
    <t>評價</t>
    <phoneticPr fontId="1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</si>
</sst>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4">
    <numFmt numFmtId="41" formatCode="_-* #,##0_-;\-* #,##0_-;_-* &quot;-&quot;_-;_-@_-"/>
    <numFmt numFmtId="176" formatCode="0.0"/>
    <numFmt numFmtId="177" formatCode="#,##0_ "/>
    <numFmt numFmtId="178" formatCode="0,,&quot;백만원&quot;"/>
  </numFmts>
  <fonts count="10" x14ac:knownFonts="1">
    <font>
      <sz val="11"/>
      <color theme="1"/>
      <name val="맑은 고딕"/>
      <family val="2"/>
      <charset val="129"/>
      <scheme val="minor"/>
    </font>
    <font>
      <sz val="8"/>
      <name val="맑은 고딕"/>
      <family val="2"/>
      <charset val="129"/>
      <scheme val="minor"/>
    </font>
    <font>
      <sz val="11"/>
      <color theme="1"/>
      <name val="맑은 고딕"/>
      <family val="2"/>
      <charset val="129"/>
      <scheme val="minor"/>
    </font>
    <font>
      <sz val="10"/>
      <color theme="1"/>
      <name val="맑은 고딕"/>
      <family val="2"/>
      <charset val="129"/>
      <scheme val="minor"/>
    </font>
    <font>
      <b/>
      <sz val="11"/>
      <color theme="1"/>
      <name val="맑은 고딕"/>
      <family val="3"/>
      <charset val="129"/>
      <scheme val="minor"/>
    </font>
    <font>
      <b/>
      <sz val="14"/>
      <color theme="1"/>
      <name val="맑은 고딕"/>
      <family val="3"/>
      <charset val="129"/>
      <scheme val="minor"/>
    </font>
    <font>
      <b/>
      <sz val="11"/>
      <color theme="1"/>
      <name val="맑은 고딕"/>
      <family val="2"/>
      <charset val="129"/>
      <scheme val="minor"/>
    </font>
    <font>
      <sz val="11"/>
      <color theme="0"/>
      <name val="맑은 고딕"/>
      <family val="2"/>
      <charset val="129"/>
      <scheme val="minor"/>
    </font>
    <font>
      <b/>
      <sz val="9"/>
      <color indexed="81"/>
      <name val="돋움"/>
      <family val="3"/>
      <charset val="129"/>
    </font>
    <font>
      <sz val="11"/>
      <color rgb="FF000000"/>
      <name val="맑은 고딕"/>
      <family val="3"/>
      <charset val="129"/>
    </font>
  </fonts>
  <fills count="4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  <fill>
      <patternFill patternType="solid">
        <fgColor theme="4"/>
      </patternFill>
    </fill>
  </fills>
  <borders count="15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</borders>
  <cellStyleXfs count="4">
    <xf numFmtId="0" fontId="0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9" fontId="2" fillId="0" borderId="0" applyFont="0" applyFill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</cellStyleXfs>
  <cellXfs count="46">
    <xf numFmtId="0" fontId="0" fillId="0" borderId="0" xfId="0">
      <alignment vertical="center"/>
    </xf>
    <xf numFmtId="0" fontId="0" fillId="0" borderId="0" xfId="0" applyAlignment="1">
      <alignment horizontal="center" vertical="center"/>
    </xf>
    <xf numFmtId="0" fontId="3" fillId="0" borderId="0" xfId="0" applyFont="1">
      <alignment vertical="center"/>
    </xf>
    <xf numFmtId="0" fontId="4" fillId="0" borderId="0" xfId="0" applyFont="1">
      <alignment vertical="center"/>
    </xf>
    <xf numFmtId="0" fontId="0" fillId="0" borderId="1" xfId="0" applyBorder="1" applyAlignment="1">
      <alignment horizontal="center" vertical="center"/>
    </xf>
    <xf numFmtId="41" fontId="0" fillId="0" borderId="1" xfId="1" applyFont="1" applyBorder="1" applyAlignment="1">
      <alignment horizontal="center" vertical="center"/>
    </xf>
    <xf numFmtId="0" fontId="0" fillId="2" borderId="1" xfId="0" applyFill="1" applyBorder="1" applyAlignment="1">
      <alignment horizontal="center" vertical="center"/>
    </xf>
    <xf numFmtId="9" fontId="0" fillId="0" borderId="1" xfId="0" applyNumberFormat="1" applyBorder="1" applyAlignment="1">
      <alignment horizontal="center" vertical="center"/>
    </xf>
    <xf numFmtId="9" fontId="0" fillId="0" borderId="0" xfId="0" applyNumberFormat="1" applyAlignment="1">
      <alignment horizontal="center" vertical="center"/>
    </xf>
    <xf numFmtId="10" fontId="0" fillId="0" borderId="1" xfId="0" applyNumberFormat="1" applyBorder="1" applyAlignment="1">
      <alignment horizontal="center" vertical="center"/>
    </xf>
    <xf numFmtId="177" fontId="0" fillId="0" borderId="1" xfId="1" applyNumberFormat="1" applyFont="1" applyBorder="1" applyAlignment="1">
      <alignment horizontal="right" vertical="center"/>
    </xf>
    <xf numFmtId="10" fontId="0" fillId="0" borderId="1" xfId="0" applyNumberFormat="1" applyBorder="1" applyAlignment="1">
      <alignment horizontal="right" vertical="center"/>
    </xf>
    <xf numFmtId="177" fontId="0" fillId="0" borderId="1" xfId="0" applyNumberFormat="1" applyBorder="1" applyAlignment="1">
      <alignment horizontal="right" vertical="center"/>
    </xf>
    <xf numFmtId="176" fontId="0" fillId="0" borderId="1" xfId="0" applyNumberFormat="1" applyBorder="1" applyAlignment="1">
      <alignment horizontal="center" vertical="center"/>
    </xf>
    <xf numFmtId="0" fontId="0" fillId="0" borderId="0" xfId="0" applyAlignment="1">
      <alignment horizontal="left" vertical="center"/>
    </xf>
    <xf numFmtId="0" fontId="7" fillId="3" borderId="1" xfId="3" applyBorder="1" applyAlignment="1">
      <alignment horizontal="center" vertical="center"/>
    </xf>
    <xf numFmtId="0" fontId="6" fillId="0" borderId="1" xfId="0" applyFont="1" applyBorder="1" applyAlignment="1">
      <alignment horizontal="center" vertical="center"/>
    </xf>
    <xf numFmtId="0" fontId="6" fillId="0" borderId="0" xfId="0" applyFont="1" applyAlignment="1">
      <alignment horizontal="center" vertical="center"/>
    </xf>
    <xf numFmtId="0" fontId="0" fillId="0" borderId="0" xfId="0" pivotButton="1">
      <alignment vertical="center"/>
    </xf>
    <xf numFmtId="41" fontId="0" fillId="0" borderId="0" xfId="0" applyNumberFormat="1">
      <alignment vertical="center"/>
    </xf>
    <xf numFmtId="9" fontId="0" fillId="0" borderId="1" xfId="2" applyFont="1" applyBorder="1" applyAlignment="1">
      <alignment horizontal="center" vertical="center"/>
    </xf>
    <xf numFmtId="41" fontId="0" fillId="0" borderId="1" xfId="0" applyNumberFormat="1" applyBorder="1" applyAlignment="1">
      <alignment horizontal="center" vertical="center"/>
    </xf>
    <xf numFmtId="178" fontId="0" fillId="0" borderId="1" xfId="0" applyNumberFormat="1" applyBorder="1">
      <alignment vertical="center"/>
    </xf>
    <xf numFmtId="0" fontId="7" fillId="3" borderId="11" xfId="3" applyBorder="1" applyAlignment="1">
      <alignment horizontal="center" vertical="center"/>
    </xf>
    <xf numFmtId="0" fontId="0" fillId="0" borderId="10" xfId="0" applyBorder="1" applyAlignment="1">
      <alignment horizontal="center" vertical="center"/>
    </xf>
    <xf numFmtId="0" fontId="0" fillId="0" borderId="11" xfId="0" applyBorder="1" applyAlignment="1">
      <alignment horizontal="center" vertical="center"/>
    </xf>
    <xf numFmtId="0" fontId="0" fillId="0" borderId="12" xfId="0" applyBorder="1" applyAlignment="1">
      <alignment horizontal="center" vertical="center"/>
    </xf>
    <xf numFmtId="0" fontId="0" fillId="0" borderId="13" xfId="0" applyBorder="1" applyAlignment="1">
      <alignment horizontal="center" vertical="center"/>
    </xf>
    <xf numFmtId="176" fontId="0" fillId="0" borderId="13" xfId="0" applyNumberFormat="1" applyBorder="1" applyAlignment="1">
      <alignment horizontal="center" vertical="center"/>
    </xf>
    <xf numFmtId="178" fontId="0" fillId="0" borderId="13" xfId="0" applyNumberFormat="1" applyBorder="1">
      <alignment vertical="center"/>
    </xf>
    <xf numFmtId="0" fontId="0" fillId="0" borderId="14" xfId="0" applyBorder="1" applyAlignment="1">
      <alignment horizontal="center" vertical="center"/>
    </xf>
    <xf numFmtId="0" fontId="7" fillId="3" borderId="8" xfId="3" applyBorder="1" applyAlignment="1">
      <alignment horizontal="center" vertical="center"/>
    </xf>
    <xf numFmtId="0" fontId="7" fillId="3" borderId="9" xfId="3" applyBorder="1" applyAlignment="1">
      <alignment horizontal="center" vertical="center"/>
    </xf>
    <xf numFmtId="0" fontId="7" fillId="3" borderId="1" xfId="3" applyBorder="1" applyAlignment="1">
      <alignment horizontal="center" vertical="center"/>
    </xf>
    <xf numFmtId="0" fontId="7" fillId="3" borderId="7" xfId="3" applyBorder="1" applyAlignment="1">
      <alignment horizontal="center" vertical="center"/>
    </xf>
    <xf numFmtId="0" fontId="7" fillId="3" borderId="10" xfId="3" applyBorder="1" applyAlignment="1">
      <alignment horizontal="center" vertical="center"/>
    </xf>
    <xf numFmtId="0" fontId="5" fillId="0" borderId="0" xfId="0" applyFont="1" applyAlignment="1">
      <alignment horizontal="center" vertical="center"/>
    </xf>
    <xf numFmtId="0" fontId="0" fillId="0" borderId="2" xfId="0" applyBorder="1" applyAlignment="1">
      <alignment horizontal="center" vertical="center"/>
    </xf>
    <xf numFmtId="0" fontId="0" fillId="0" borderId="3" xfId="0" applyBorder="1" applyAlignment="1">
      <alignment horizontal="center" vertical="center"/>
    </xf>
    <xf numFmtId="0" fontId="0" fillId="0" borderId="4" xfId="0" applyBorder="1" applyAlignment="1">
      <alignment horizontal="center" vertical="center"/>
    </xf>
    <xf numFmtId="0" fontId="0" fillId="0" borderId="5" xfId="0" applyBorder="1" applyAlignment="1">
      <alignment horizontal="center" vertical="center"/>
    </xf>
    <xf numFmtId="0" fontId="0" fillId="0" borderId="6" xfId="0" applyBorder="1" applyAlignment="1">
      <alignment horizontal="center" vertical="center"/>
    </xf>
    <xf numFmtId="0" fontId="0" fillId="2" borderId="2" xfId="0" applyFill="1" applyBorder="1" applyAlignment="1">
      <alignment horizontal="center" vertical="center"/>
    </xf>
    <xf numFmtId="0" fontId="0" fillId="2" borderId="4" xfId="0" applyFill="1" applyBorder="1" applyAlignment="1">
      <alignment horizontal="center" vertical="center"/>
    </xf>
    <xf numFmtId="0" fontId="0" fillId="2" borderId="3" xfId="0" applyFill="1" applyBorder="1" applyAlignment="1">
      <alignment horizontal="center" vertical="center"/>
    </xf>
    <xf numFmtId="0" fontId="4" fillId="0" borderId="0" xfId="0" applyFont="1" applyAlignment="1">
      <alignment horizontal="center" vertical="center"/>
    </xf>
  </cellXfs>
  <cellStyles count="4">
    <cellStyle name="강조색1" xfId="3" builtinId="29"/>
    <cellStyle name="백분율" xfId="2" builtinId="5"/>
    <cellStyle name="쉼표 [0]" xfId="1" builtinId="6"/>
    <cellStyle name="표준" xfId="0" builtinId="0"/>
  </cellStyles>
  <dxfs count="4">
    <dxf>
      <font>
        <b/>
        <i val="0"/>
        <u val="double"/>
      </font>
    </dxf>
    <dxf>
      <font>
        <b/>
        <i val="0"/>
        <u val="double"/>
      </font>
    </dxf>
    <dxf>
      <font>
        <b/>
        <i val="0"/>
        <u val="double"/>
      </font>
    </dxf>
    <dxf>
      <font>
        <b/>
        <i val="0"/>
        <u val="double"/>
      </font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theme" Target="theme/theme1.xml"/><Relationship Id="rId2" Type="http://schemas.openxmlformats.org/officeDocument/2006/relationships/worksheet" Target="worksheets/sheet2.xml"/><Relationship Id="rId16" Type="http://schemas.microsoft.com/office/2006/relationships/vbaProject" Target="vbaProject.bin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pivotCacheDefinition" Target="pivotCache/pivotCacheDefinition1.xml"/><Relationship Id="rId5" Type="http://schemas.openxmlformats.org/officeDocument/2006/relationships/worksheet" Target="worksheets/sheet5.xml"/><Relationship Id="rId15" Type="http://schemas.openxmlformats.org/officeDocument/2006/relationships/calcChain" Target="calcChain.xml"/><Relationship Id="rId10" Type="http://schemas.openxmlformats.org/officeDocument/2006/relationships/worksheet" Target="worksheets/sheet10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sharedStrings" Target="sharedStrings.xml"/></Relationships>
</file>

<file path=xl/charts/_rels/chart1.xml.rels><?xml version="1.0" encoding="UTF-8" standalone="yes"?>
<Relationships xmlns="http://schemas.openxmlformats.org/package/2006/relationships"><Relationship Id="rId3" Type="http://schemas.openxmlformats.org/officeDocument/2006/relationships/chartUserShapes" Target="../drawings/drawing3.xml"/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ko-K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ko-KR" altLang="en-US" sz="1600" b="1"/>
              <a:t>학생별 총점 비율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ko-KR"/>
        </a:p>
      </c:txPr>
    </c:title>
    <c:autoTitleDeleted val="0"/>
    <c:view3D>
      <c:rotX val="45"/>
      <c:rotY val="0"/>
      <c:depthPercent val="100"/>
      <c:rAngAx val="0"/>
    </c:view3D>
    <c:floor>
      <c:thickness val="0"/>
      <c:spPr>
        <a:noFill/>
        <a:ln>
          <a:noFill/>
        </a:ln>
        <a:effectLst/>
        <a:sp3d/>
      </c:spPr>
    </c:floor>
    <c:sideWall>
      <c:thickness val="0"/>
      <c:spPr>
        <a:noFill/>
        <a:ln>
          <a:noFill/>
        </a:ln>
        <a:effectLst/>
        <a:sp3d/>
      </c:spPr>
    </c:sideWall>
    <c:backWall>
      <c:thickness val="0"/>
      <c:spPr>
        <a:noFill/>
        <a:ln>
          <a:noFill/>
        </a:ln>
        <a:effectLst/>
        <a:sp3d/>
      </c:spPr>
    </c:backWall>
    <c:plotArea>
      <c:layout/>
      <c:pie3DChart>
        <c:varyColors val="1"/>
        <c:ser>
          <c:idx val="0"/>
          <c:order val="0"/>
          <c:tx>
            <c:strRef>
              <c:f>차트작업!$H$3</c:f>
              <c:strCache>
                <c:ptCount val="1"/>
                <c:pt idx="0">
                  <c:v>총점</c:v>
                </c:pt>
              </c:strCache>
            </c:strRef>
          </c:tx>
          <c:dPt>
            <c:idx val="0"/>
            <c:bubble3D val="0"/>
            <c:spPr>
              <a:solidFill>
                <a:schemeClr val="accent1"/>
              </a:solidFill>
              <a:ln w="25400">
                <a:solidFill>
                  <a:schemeClr val="lt1"/>
                </a:solidFill>
              </a:ln>
              <a:effectLst/>
              <a:sp3d contourW="25400">
                <a:contourClr>
                  <a:schemeClr val="lt1"/>
                </a:contourClr>
              </a:sp3d>
            </c:spPr>
            <c:extLst>
              <c:ext xmlns:c16="http://schemas.microsoft.com/office/drawing/2014/chart" uri="{C3380CC4-5D6E-409C-BE32-E72D297353CC}">
                <c16:uniqueId val="{00000001-D46E-4C9E-9948-1460A464B2AE}"/>
              </c:ext>
            </c:extLst>
          </c:dPt>
          <c:dPt>
            <c:idx val="1"/>
            <c:bubble3D val="0"/>
            <c:spPr>
              <a:solidFill>
                <a:schemeClr val="accent2"/>
              </a:solidFill>
              <a:ln w="25400">
                <a:solidFill>
                  <a:schemeClr val="lt1"/>
                </a:solidFill>
              </a:ln>
              <a:effectLst/>
              <a:sp3d contourW="25400">
                <a:contourClr>
                  <a:schemeClr val="lt1"/>
                </a:contourClr>
              </a:sp3d>
            </c:spPr>
            <c:extLst>
              <c:ext xmlns:c16="http://schemas.microsoft.com/office/drawing/2014/chart" uri="{C3380CC4-5D6E-409C-BE32-E72D297353CC}">
                <c16:uniqueId val="{00000003-D46E-4C9E-9948-1460A464B2AE}"/>
              </c:ext>
            </c:extLst>
          </c:dPt>
          <c:dPt>
            <c:idx val="2"/>
            <c:bubble3D val="0"/>
            <c:spPr>
              <a:solidFill>
                <a:schemeClr val="accent3"/>
              </a:solidFill>
              <a:ln w="25400">
                <a:solidFill>
                  <a:schemeClr val="lt1"/>
                </a:solidFill>
              </a:ln>
              <a:effectLst/>
              <a:sp3d contourW="25400">
                <a:contourClr>
                  <a:schemeClr val="lt1"/>
                </a:contourClr>
              </a:sp3d>
            </c:spPr>
            <c:extLst>
              <c:ext xmlns:c16="http://schemas.microsoft.com/office/drawing/2014/chart" uri="{C3380CC4-5D6E-409C-BE32-E72D297353CC}">
                <c16:uniqueId val="{00000005-D46E-4C9E-9948-1460A464B2AE}"/>
              </c:ext>
            </c:extLst>
          </c:dPt>
          <c:dPt>
            <c:idx val="3"/>
            <c:bubble3D val="0"/>
            <c:spPr>
              <a:solidFill>
                <a:schemeClr val="accent1">
                  <a:lumMod val="60000"/>
                </a:schemeClr>
              </a:solidFill>
              <a:ln w="25400">
                <a:solidFill>
                  <a:schemeClr val="lt1"/>
                </a:solidFill>
              </a:ln>
              <a:effectLst/>
              <a:sp3d contourW="25400">
                <a:contourClr>
                  <a:schemeClr val="lt1"/>
                </a:contourClr>
              </a:sp3d>
            </c:spPr>
            <c:extLst>
              <c:ext xmlns:c16="http://schemas.microsoft.com/office/drawing/2014/chart" uri="{C3380CC4-5D6E-409C-BE32-E72D297353CC}">
                <c16:uniqueId val="{00000007-D46E-4C9E-9948-1460A464B2AE}"/>
              </c:ext>
            </c:extLst>
          </c:dPt>
          <c:dPt>
            <c:idx val="4"/>
            <c:bubble3D val="0"/>
            <c:spPr>
              <a:solidFill>
                <a:schemeClr val="accent2">
                  <a:lumMod val="60000"/>
                </a:schemeClr>
              </a:solidFill>
              <a:ln w="25400">
                <a:solidFill>
                  <a:schemeClr val="lt1"/>
                </a:solidFill>
              </a:ln>
              <a:effectLst/>
              <a:sp3d contourW="25400">
                <a:contourClr>
                  <a:schemeClr val="lt1"/>
                </a:contourClr>
              </a:sp3d>
            </c:spPr>
            <c:extLst>
              <c:ext xmlns:c16="http://schemas.microsoft.com/office/drawing/2014/chart" uri="{C3380CC4-5D6E-409C-BE32-E72D297353CC}">
                <c16:uniqueId val="{00000009-D46E-4C9E-9948-1460A464B2AE}"/>
              </c:ext>
            </c:extLst>
          </c:dPt>
          <c:dPt>
            <c:idx val="5"/>
            <c:bubble3D val="0"/>
            <c:spPr>
              <a:solidFill>
                <a:schemeClr val="accent3">
                  <a:lumMod val="60000"/>
                </a:schemeClr>
              </a:solidFill>
              <a:ln w="25400">
                <a:solidFill>
                  <a:schemeClr val="lt1"/>
                </a:solidFill>
              </a:ln>
              <a:effectLst/>
              <a:sp3d contourW="25400">
                <a:contourClr>
                  <a:schemeClr val="lt1"/>
                </a:contourClr>
              </a:sp3d>
            </c:spPr>
            <c:extLst>
              <c:ext xmlns:c16="http://schemas.microsoft.com/office/drawing/2014/chart" uri="{C3380CC4-5D6E-409C-BE32-E72D297353CC}">
                <c16:uniqueId val="{0000000B-D46E-4C9E-9948-1460A464B2AE}"/>
              </c:ext>
            </c:extLst>
          </c:dPt>
          <c:dPt>
            <c:idx val="6"/>
            <c:bubble3D val="0"/>
            <c:spPr>
              <a:solidFill>
                <a:schemeClr val="accent1">
                  <a:lumMod val="60000"/>
                </a:schemeClr>
              </a:solidFill>
              <a:ln w="25400">
                <a:solidFill>
                  <a:schemeClr val="lt1"/>
                </a:solidFill>
              </a:ln>
              <a:effectLst/>
              <a:sp3d contourW="25400">
                <a:contourClr>
                  <a:schemeClr val="lt1"/>
                </a:contourClr>
              </a:sp3d>
            </c:spPr>
            <c:extLst>
              <c:ext xmlns:c16="http://schemas.microsoft.com/office/drawing/2014/chart" uri="{C3380CC4-5D6E-409C-BE32-E72D297353CC}">
                <c16:uniqueId val="{0000000D-40D5-4E44-B6AD-44D87BA42CD8}"/>
              </c:ext>
            </c:extLst>
          </c:dPt>
          <c:dPt>
            <c:idx val="7"/>
            <c:bubble3D val="0"/>
            <c:spPr>
              <a:solidFill>
                <a:schemeClr val="accent2">
                  <a:lumMod val="60000"/>
                </a:schemeClr>
              </a:solidFill>
              <a:ln w="25400">
                <a:solidFill>
                  <a:schemeClr val="lt1"/>
                </a:solidFill>
              </a:ln>
              <a:effectLst/>
              <a:sp3d contourW="25400">
                <a:contourClr>
                  <a:schemeClr val="lt1"/>
                </a:contourClr>
              </a:sp3d>
            </c:spPr>
            <c:extLst>
              <c:ext xmlns:c16="http://schemas.microsoft.com/office/drawing/2014/chart" uri="{C3380CC4-5D6E-409C-BE32-E72D297353CC}">
                <c16:uniqueId val="{0000000F-40D5-4E44-B6AD-44D87BA42CD8}"/>
              </c:ext>
            </c:extLst>
          </c:dPt>
          <c:dPt>
            <c:idx val="8"/>
            <c:bubble3D val="0"/>
            <c:spPr>
              <a:solidFill>
                <a:schemeClr val="accent3">
                  <a:lumMod val="60000"/>
                </a:schemeClr>
              </a:solidFill>
              <a:ln w="25400">
                <a:solidFill>
                  <a:schemeClr val="lt1"/>
                </a:solidFill>
              </a:ln>
              <a:effectLst/>
              <a:sp3d contourW="25400">
                <a:contourClr>
                  <a:schemeClr val="lt1"/>
                </a:contourClr>
              </a:sp3d>
            </c:spPr>
            <c:extLst>
              <c:ext xmlns:c16="http://schemas.microsoft.com/office/drawing/2014/chart" uri="{C3380CC4-5D6E-409C-BE32-E72D297353CC}">
                <c16:uniqueId val="{00000011-40D5-4E44-B6AD-44D87BA42CD8}"/>
              </c:ext>
            </c:extLst>
          </c:dPt>
          <c:cat>
            <c:strRef>
              <c:f>(차트작업!$B$4:$B$6,차트작업!$B$10:$B$12)</c:f>
              <c:strCache>
                <c:ptCount val="6"/>
                <c:pt idx="0">
                  <c:v>김현중</c:v>
                </c:pt>
                <c:pt idx="1">
                  <c:v>진선미</c:v>
                </c:pt>
                <c:pt idx="2">
                  <c:v>도한국</c:v>
                </c:pt>
                <c:pt idx="3">
                  <c:v>이상랑</c:v>
                </c:pt>
                <c:pt idx="4">
                  <c:v>구영후</c:v>
                </c:pt>
                <c:pt idx="5">
                  <c:v>박지예</c:v>
                </c:pt>
              </c:strCache>
            </c:strRef>
          </c:cat>
          <c:val>
            <c:numRef>
              <c:f>(차트작업!$H$4:$H$6,차트작업!$H$10:$H$12)</c:f>
              <c:numCache>
                <c:formatCode>General</c:formatCode>
                <c:ptCount val="6"/>
                <c:pt idx="0">
                  <c:v>85</c:v>
                </c:pt>
                <c:pt idx="1">
                  <c:v>87</c:v>
                </c:pt>
                <c:pt idx="2">
                  <c:v>74</c:v>
                </c:pt>
                <c:pt idx="3">
                  <c:v>87</c:v>
                </c:pt>
                <c:pt idx="4">
                  <c:v>69</c:v>
                </c:pt>
                <c:pt idx="5">
                  <c:v>87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676B-4805-874A-8446BFBC9CD0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1"/>
        </c:dLbls>
      </c:pie3DChart>
      <c:spPr>
        <a:noFill/>
        <a:ln>
          <a:noFill/>
        </a:ln>
        <a:effectLst/>
      </c:spPr>
    </c:plotArea>
    <c:legend>
      <c:legendPos val="r"/>
      <c:overlay val="0"/>
      <c:spPr>
        <a:gradFill rotWithShape="1">
          <a:gsLst>
            <a:gs pos="0">
              <a:schemeClr val="accent1">
                <a:lumMod val="110000"/>
                <a:satMod val="105000"/>
                <a:tint val="67000"/>
              </a:schemeClr>
            </a:gs>
            <a:gs pos="50000">
              <a:schemeClr val="accent1">
                <a:lumMod val="105000"/>
                <a:satMod val="103000"/>
                <a:tint val="73000"/>
              </a:schemeClr>
            </a:gs>
            <a:gs pos="100000">
              <a:schemeClr val="accent1">
                <a:lumMod val="105000"/>
                <a:satMod val="109000"/>
                <a:tint val="81000"/>
              </a:schemeClr>
            </a:gs>
          </a:gsLst>
          <a:lin ang="5400000" scaled="0"/>
        </a:gradFill>
        <a:ln w="6350" cap="flat" cmpd="sng" algn="ctr">
          <a:solidFill>
            <a:schemeClr val="accent1"/>
          </a:solidFill>
          <a:prstDash val="solid"/>
          <a:miter lim="800000"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dk1"/>
              </a:solidFill>
              <a:latin typeface="+mn-lt"/>
              <a:ea typeface="+mn-ea"/>
              <a:cs typeface="+mn-cs"/>
            </a:defRPr>
          </a:pPr>
          <a:endParaRPr lang="ko-KR"/>
        </a:p>
      </c:txPr>
    </c:legend>
    <c:plotVisOnly val="1"/>
    <c:dispBlanksAs val="gap"/>
    <c:showDLblsOverMax val="0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</c:chart>
  <c:spPr>
    <a:solidFill>
      <a:schemeClr val="bg1"/>
    </a:solidFill>
    <a:ln w="19050" cap="flat" cmpd="sng" algn="ctr">
      <a:solidFill>
        <a:schemeClr val="bg1">
          <a:lumMod val="50000"/>
        </a:schemeClr>
      </a:solidFill>
      <a:round/>
    </a:ln>
    <a:effectLst/>
  </c:spPr>
  <c:txPr>
    <a:bodyPr/>
    <a:lstStyle/>
    <a:p>
      <a:pPr>
        <a:defRPr/>
      </a:pPr>
      <a:endParaRPr lang="ko-KR"/>
    </a:p>
  </c:txPr>
  <c:printSettings>
    <c:headerFooter/>
    <c:pageMargins b="0.75" l="0.7" r="0.7" t="0.75" header="0.3" footer="0.3"/>
    <c:pageSetup/>
  </c:printSettings>
  <c:userShapes r:id="rId3"/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62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ln w="19050">
        <a:solidFill>
          <a:schemeClr val="lt1"/>
        </a:solidFill>
      </a:ln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ln w="25400">
        <a:solidFill>
          <a:schemeClr val="lt1"/>
        </a:solidFill>
      </a:ln>
    </cs:spPr>
  </cs:dataPoint3D>
  <cs:dataPointLine>
    <cs:lnRef idx="0">
      <cs:styleClr val="auto"/>
    </cs:lnRef>
    <cs:fillRef idx="0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trlProps/ctrlProp1.xml><?xml version="1.0" encoding="utf-8"?>
<formControlPr xmlns="http://schemas.microsoft.com/office/spreadsheetml/2009/9/main" objectType="Button" lockText="1"/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drawing1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>
        <xdr:from>
          <xdr:col>1</xdr:col>
          <xdr:colOff>0</xdr:colOff>
          <xdr:row>13</xdr:row>
          <xdr:rowOff>0</xdr:rowOff>
        </xdr:from>
        <xdr:to>
          <xdr:col>3</xdr:col>
          <xdr:colOff>0</xdr:colOff>
          <xdr:row>15</xdr:row>
          <xdr:rowOff>0</xdr:rowOff>
        </xdr:to>
        <xdr:sp macro="" textlink="">
          <xdr:nvSpPr>
            <xdr:cNvPr id="3073" name="Button 1" hidden="1">
              <a:extLst>
                <a:ext uri="{63B3BB69-23CF-44E3-9099-C40C66FF867C}">
                  <a14:compatExt spid="_x0000_s3073"/>
                </a:ext>
                <a:ext uri="{FF2B5EF4-FFF2-40B4-BE49-F238E27FC236}">
                  <a16:creationId xmlns:a16="http://schemas.microsoft.com/office/drawing/2014/main" id="{00000000-0008-0000-0800-0000010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</xdr:spPr>
          <xdr:txBody>
            <a:bodyPr vertOverflow="clip" wrap="square" lIns="36576" tIns="41148" rIns="36576" bIns="41148" anchor="ctr" upright="1"/>
            <a:lstStyle/>
            <a:p>
              <a:pPr algn="ctr" rtl="0">
                <a:defRPr sz="1000"/>
              </a:pPr>
              <a:r>
                <a:rPr lang="ko-KR" altLang="en-US" sz="1100" b="0" i="0" u="none" strike="noStrike" baseline="0">
                  <a:solidFill>
                    <a:srgbClr val="000000"/>
                  </a:solidFill>
                  <a:latin typeface="맑은 고딕"/>
                  <a:ea typeface="맑은 고딕"/>
                </a:rPr>
                <a:t>백분율</a:t>
              </a:r>
            </a:p>
          </xdr:txBody>
        </xdr:sp>
        <xdr:clientData fPrintsWithSheet="0"/>
      </xdr:twoCellAnchor>
    </mc:Choice>
    <mc:Fallback/>
  </mc:AlternateContent>
  <xdr:twoCellAnchor>
    <xdr:from>
      <xdr:col>4</xdr:col>
      <xdr:colOff>0</xdr:colOff>
      <xdr:row>13</xdr:row>
      <xdr:rowOff>0</xdr:rowOff>
    </xdr:from>
    <xdr:to>
      <xdr:col>6</xdr:col>
      <xdr:colOff>0</xdr:colOff>
      <xdr:row>15</xdr:row>
      <xdr:rowOff>0</xdr:rowOff>
    </xdr:to>
    <xdr:sp macro="[0]!총포인트" textlink="">
      <xdr:nvSpPr>
        <xdr:cNvPr id="2" name="타원 1">
          <a:extLst>
            <a:ext uri="{FF2B5EF4-FFF2-40B4-BE49-F238E27FC236}">
              <a16:creationId xmlns:a16="http://schemas.microsoft.com/office/drawing/2014/main" id="{09D04C53-2249-8D0D-F504-BAC1C2730B5F}"/>
            </a:ext>
          </a:extLst>
        </xdr:cNvPr>
        <xdr:cNvSpPr/>
      </xdr:nvSpPr>
      <xdr:spPr>
        <a:xfrm>
          <a:off x="2819400" y="2918460"/>
          <a:ext cx="1463040" cy="441960"/>
        </a:xfrm>
        <a:prstGeom prst="ellipse">
          <a:avLst/>
        </a:prstGeom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r>
            <a:rPr lang="ko-KR" altLang="en-US" sz="1100"/>
            <a:t>총포인트</a:t>
          </a:r>
        </a:p>
      </xdr:txBody>
    </xdr:sp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15</xdr:row>
      <xdr:rowOff>0</xdr:rowOff>
    </xdr:from>
    <xdr:to>
      <xdr:col>8</xdr:col>
      <xdr:colOff>0</xdr:colOff>
      <xdr:row>31</xdr:row>
      <xdr:rowOff>0</xdr:rowOff>
    </xdr:to>
    <xdr:graphicFrame macro="">
      <xdr:nvGraphicFramePr>
        <xdr:cNvPr id="2" name="차트 1">
          <a:extLst>
            <a:ext uri="{FF2B5EF4-FFF2-40B4-BE49-F238E27FC236}">
              <a16:creationId xmlns:a16="http://schemas.microsoft.com/office/drawing/2014/main" id="{AC07A49A-4AC8-1946-FB70-406C0243F4AF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3.xml><?xml version="1.0" encoding="utf-8"?>
<c:userShapes xmlns:c="http://schemas.openxmlformats.org/drawingml/2006/chart">
  <cdr:relSizeAnchor xmlns:cdr="http://schemas.openxmlformats.org/drawingml/2006/chartDrawing">
    <cdr:from>
      <cdr:x>0.87216</cdr:x>
      <cdr:y>0.25</cdr:y>
    </cdr:from>
    <cdr:to>
      <cdr:x>0.97869</cdr:x>
      <cdr:y>0.3556</cdr:y>
    </cdr:to>
    <cdr:sp macro="" textlink="">
      <cdr:nvSpPr>
        <cdr:cNvPr id="2" name="TextBox 1">
          <a:extLst xmlns:a="http://schemas.openxmlformats.org/drawingml/2006/main">
            <a:ext uri="{FF2B5EF4-FFF2-40B4-BE49-F238E27FC236}">
              <a16:creationId xmlns:a16="http://schemas.microsoft.com/office/drawing/2014/main" id="{26038665-4E47-3EFC-3A98-7F7B83A77F03}"/>
            </a:ext>
          </a:extLst>
        </cdr:cNvPr>
        <cdr:cNvSpPr txBox="1"/>
      </cdr:nvSpPr>
      <cdr:spPr>
        <a:xfrm xmlns:a="http://schemas.openxmlformats.org/drawingml/2006/main">
          <a:off x="4678680" y="883920"/>
          <a:ext cx="571500" cy="373380"/>
        </a:xfrm>
        <a:prstGeom xmlns:a="http://schemas.openxmlformats.org/drawingml/2006/main" prst="rect">
          <a:avLst/>
        </a:prstGeom>
        <a:ln xmlns:a="http://schemas.openxmlformats.org/drawingml/2006/main">
          <a:solidFill>
            <a:schemeClr val="tx1"/>
          </a:solidFill>
        </a:ln>
      </cdr:spPr>
      <cdr:txBody>
        <a:bodyPr xmlns:a="http://schemas.openxmlformats.org/drawingml/2006/main" vertOverflow="clip" wrap="square" rtlCol="0"/>
        <a:lstStyle xmlns:a="http://schemas.openxmlformats.org/drawingml/2006/main"/>
        <a:p xmlns:a="http://schemas.openxmlformats.org/drawingml/2006/main">
          <a:r>
            <a:rPr lang="ko-KR" altLang="en-US" sz="1400" b="1" kern="1200">
              <a:latin typeface="굴림" panose="020B0600000101010101" pitchFamily="50" charset="-127"/>
              <a:ea typeface="굴림" panose="020B0600000101010101" pitchFamily="50" charset="-127"/>
            </a:rPr>
            <a:t>이름</a:t>
          </a:r>
          <a:endParaRPr lang="en-US" altLang="ko-KR" sz="1400" b="1" kern="1200">
            <a:latin typeface="굴림" panose="020B0600000101010101" pitchFamily="50" charset="-127"/>
            <a:ea typeface="굴림" panose="020B0600000101010101" pitchFamily="50" charset="-127"/>
          </a:endParaRPr>
        </a:p>
        <a:p xmlns:a="http://schemas.openxmlformats.org/drawingml/2006/main">
          <a:endParaRPr lang="ko-KR" altLang="en-US" sz="1400" kern="1200">
            <a:latin typeface="굴림" panose="020B0600000101010101" pitchFamily="50" charset="-127"/>
            <a:ea typeface="굴림" panose="020B0600000101010101" pitchFamily="50" charset="-127"/>
          </a:endParaRPr>
        </a:p>
      </cdr:txBody>
    </cdr:sp>
  </cdr:relSizeAnchor>
</c:userShapes>
</file>

<file path=xl/pivotCache/_rels/pivotCacheDefinition1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1.xml"/></Relationships>
</file>

<file path=xl/pivotCache/pivotCacheDefinition1.xml><?xml version="1.0" encoding="utf-8"?>
<pivotCacheDefinition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r:id="rId1" refreshedBy="User" refreshedDate="45996.562282754632" createdVersion="8" refreshedVersion="8" minRefreshableVersion="3" recordCount="9" xr:uid="{BF142163-5115-4D41-845C-DF5AE8423217}">
  <cacheSource type="worksheet">
    <worksheetSource ref="A3:G12" sheet="분석작업-2"/>
  </cacheSource>
  <cacheFields count="7">
    <cacheField name="판매월" numFmtId="0">
      <sharedItems count="3">
        <s v="1월"/>
        <s v="2월"/>
        <s v="3월"/>
      </sharedItems>
    </cacheField>
    <cacheField name="품명" numFmtId="0">
      <sharedItems count="9">
        <s v="하이트"/>
        <s v="라거"/>
        <s v="산"/>
        <s v="포두주"/>
        <s v="카스"/>
        <s v="진로"/>
        <s v="마주앙"/>
        <s v="참이슬"/>
        <s v="백세주"/>
      </sharedItems>
    </cacheField>
    <cacheField name="전월이월" numFmtId="41">
      <sharedItems containsSemiMixedTypes="0" containsString="0" containsNumber="1" containsInteger="1" minValue="80" maxValue="300"/>
    </cacheField>
    <cacheField name="매입량" numFmtId="41">
      <sharedItems containsSemiMixedTypes="0" containsString="0" containsNumber="1" containsInteger="1" minValue="700" maxValue="1300"/>
    </cacheField>
    <cacheField name="매입액" numFmtId="41">
      <sharedItems containsSemiMixedTypes="0" containsString="0" containsNumber="1" containsInteger="1" minValue="910000" maxValue="1690000"/>
    </cacheField>
    <cacheField name="매출량" numFmtId="41">
      <sharedItems containsSemiMixedTypes="0" containsString="0" containsNumber="1" containsInteger="1" minValue="700" maxValue="1300"/>
    </cacheField>
    <cacheField name="매출이익" numFmtId="41">
      <sharedItems containsSemiMixedTypes="0" containsString="0" containsNumber="1" containsInteger="1" minValue="350000" maxValue="650000"/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Records1.xml><?xml version="1.0" encoding="utf-8"?>
<pivotCacheRecords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count="9">
  <r>
    <x v="0"/>
    <x v="0"/>
    <n v="150"/>
    <n v="1200"/>
    <n v="1560000"/>
    <n v="1300"/>
    <n v="650000"/>
  </r>
  <r>
    <x v="0"/>
    <x v="1"/>
    <n v="300"/>
    <n v="800"/>
    <n v="1040000"/>
    <n v="1000"/>
    <n v="500000"/>
  </r>
  <r>
    <x v="0"/>
    <x v="2"/>
    <n v="120"/>
    <n v="1100"/>
    <n v="1430000"/>
    <n v="1000"/>
    <n v="500000"/>
  </r>
  <r>
    <x v="1"/>
    <x v="3"/>
    <n v="100"/>
    <n v="1200"/>
    <n v="1560000"/>
    <n v="1100"/>
    <n v="550000"/>
  </r>
  <r>
    <x v="1"/>
    <x v="4"/>
    <n v="200"/>
    <n v="900"/>
    <n v="1170000"/>
    <n v="1000"/>
    <n v="500000"/>
  </r>
  <r>
    <x v="1"/>
    <x v="5"/>
    <n v="250"/>
    <n v="700"/>
    <n v="910000"/>
    <n v="850"/>
    <n v="425000"/>
  </r>
  <r>
    <x v="2"/>
    <x v="6"/>
    <n v="80"/>
    <n v="1300"/>
    <n v="1690000"/>
    <n v="1200"/>
    <n v="600000"/>
  </r>
  <r>
    <x v="2"/>
    <x v="7"/>
    <n v="100"/>
    <n v="1000"/>
    <n v="1300000"/>
    <n v="1050"/>
    <n v="525000"/>
  </r>
  <r>
    <x v="2"/>
    <x v="8"/>
    <n v="80"/>
    <n v="800"/>
    <n v="1040000"/>
    <n v="700"/>
    <n v="350000"/>
  </r>
</pivotCacheRecords>
</file>

<file path=xl/pivotTables/_rels/pivotTable1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pivotTable1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59A7E750-DEEE-45AB-8794-EAA1111B5FCE}" name="피벗 테이블1" cacheId="0" applyNumberFormats="0" applyBorderFormats="0" applyFontFormats="0" applyPatternFormats="0" applyAlignmentFormats="0" applyWidthHeightFormats="1" dataCaption="값" updatedVersion="8" minRefreshableVersion="3" useAutoFormatting="1" itemPrintTitles="1" createdVersion="8" indent="0" compact="0" outline="1" outlineData="1" compactData="0" multipleFieldFilters="0">
  <location ref="A18:D26" firstHeaderRow="1" firstDataRow="2" firstDataCol="1"/>
  <pivotFields count="7">
    <pivotField axis="axisCol" compact="0" showAll="0">
      <items count="4">
        <item x="0"/>
        <item x="1"/>
        <item h="1" x="2"/>
        <item t="default"/>
      </items>
    </pivotField>
    <pivotField axis="axisRow" compact="0" showAll="0">
      <items count="10">
        <item x="1"/>
        <item x="6"/>
        <item x="8"/>
        <item x="2"/>
        <item x="5"/>
        <item x="7"/>
        <item x="4"/>
        <item x="3"/>
        <item x="0"/>
        <item t="default"/>
      </items>
    </pivotField>
    <pivotField compact="0" numFmtId="41" showAll="0"/>
    <pivotField compact="0" numFmtId="41" showAll="0"/>
    <pivotField compact="0" numFmtId="41" showAll="0"/>
    <pivotField compact="0" numFmtId="41" showAll="0"/>
    <pivotField dataField="1" compact="0" numFmtId="41" showAll="0"/>
  </pivotFields>
  <rowFields count="1">
    <field x="1"/>
  </rowFields>
  <rowItems count="7">
    <i>
      <x/>
    </i>
    <i>
      <x v="3"/>
    </i>
    <i>
      <x v="4"/>
    </i>
    <i>
      <x v="6"/>
    </i>
    <i>
      <x v="7"/>
    </i>
    <i>
      <x v="8"/>
    </i>
    <i t="grand">
      <x/>
    </i>
  </rowItems>
  <colFields count="1">
    <field x="0"/>
  </colFields>
  <colItems count="3">
    <i>
      <x/>
    </i>
    <i>
      <x v="1"/>
    </i>
    <i t="grand">
      <x/>
    </i>
  </colItems>
  <dataFields count="1">
    <dataField name="합계 : 매출이익" fld="6" baseField="0" baseItem="0" numFmtId="41"/>
  </dataField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theme/theme1.xml><?xml version="1.0" encoding="utf-8"?>
<a:theme xmlns:a="http://schemas.openxmlformats.org/drawingml/2006/main" name="Office 2013 - 2022 테마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comments" Target="../comments1.xml"/><Relationship Id="rId1" Type="http://schemas.openxmlformats.org/officeDocument/2006/relationships/vmlDrawing" Target="../drawings/vmlDrawing1.vml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ivotTable" Target="../pivotTables/pivotTable1.xml"/></Relationships>
</file>

<file path=xl/worksheets/_rels/sheet9.xml.rels><?xml version="1.0" encoding="UTF-8" standalone="yes"?>
<Relationships xmlns="http://schemas.openxmlformats.org/package/2006/relationships"><Relationship Id="rId3" Type="http://schemas.openxmlformats.org/officeDocument/2006/relationships/ctrlProp" Target="../ctrlProps/ctrlProp1.xml"/><Relationship Id="rId2" Type="http://schemas.openxmlformats.org/officeDocument/2006/relationships/vmlDrawing" Target="../drawings/vmlDrawing2.vml"/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D0EB07A-F193-45AB-8C6E-71B4C6D59169}">
  <dimension ref="A1:F9"/>
  <sheetViews>
    <sheetView workbookViewId="0">
      <selection activeCell="A12" sqref="A12"/>
    </sheetView>
  </sheetViews>
  <sheetFormatPr defaultRowHeight="17.399999999999999" x14ac:dyDescent="0.4"/>
  <cols>
    <col min="1" max="1" width="9.296875" bestFit="1" customWidth="1"/>
    <col min="2" max="2" width="10.3984375" bestFit="1" customWidth="1"/>
    <col min="5" max="5" width="13.8984375" bestFit="1" customWidth="1"/>
  </cols>
  <sheetData>
    <row r="1" spans="1:6" x14ac:dyDescent="0.4">
      <c r="A1" t="s">
        <v>4</v>
      </c>
    </row>
    <row r="3" spans="1:6" x14ac:dyDescent="0.4">
      <c r="A3" s="1" t="s">
        <v>281</v>
      </c>
      <c r="B3" s="1" t="s">
        <v>282</v>
      </c>
      <c r="C3" s="1" t="s">
        <v>286</v>
      </c>
      <c r="D3" s="1" t="s">
        <v>265</v>
      </c>
      <c r="E3" s="1" t="s">
        <v>296</v>
      </c>
      <c r="F3" s="1" t="s">
        <v>303</v>
      </c>
    </row>
    <row r="4" spans="1:6" x14ac:dyDescent="0.4">
      <c r="A4" s="1" t="s">
        <v>304</v>
      </c>
      <c r="B4" s="1" t="s">
        <v>283</v>
      </c>
      <c r="C4" s="1" t="s">
        <v>287</v>
      </c>
      <c r="D4" s="1" t="s">
        <v>290</v>
      </c>
      <c r="E4" s="1" t="s">
        <v>297</v>
      </c>
      <c r="F4" s="1">
        <v>2014</v>
      </c>
    </row>
    <row r="5" spans="1:6" x14ac:dyDescent="0.4">
      <c r="A5" s="1" t="s">
        <v>305</v>
      </c>
      <c r="B5" s="1" t="s">
        <v>284</v>
      </c>
      <c r="C5" s="1" t="s">
        <v>288</v>
      </c>
      <c r="D5" s="1" t="s">
        <v>291</v>
      </c>
      <c r="E5" s="1" t="s">
        <v>298</v>
      </c>
      <c r="F5" s="1">
        <v>2019</v>
      </c>
    </row>
    <row r="6" spans="1:6" x14ac:dyDescent="0.4">
      <c r="A6" s="1" t="s">
        <v>306</v>
      </c>
      <c r="B6" s="1" t="s">
        <v>285</v>
      </c>
      <c r="C6" s="1" t="s">
        <v>289</v>
      </c>
      <c r="D6" s="1" t="s">
        <v>292</v>
      </c>
      <c r="E6" s="1" t="s">
        <v>299</v>
      </c>
      <c r="F6" s="1">
        <v>2022</v>
      </c>
    </row>
    <row r="7" spans="1:6" x14ac:dyDescent="0.4">
      <c r="A7" s="1" t="s">
        <v>307</v>
      </c>
      <c r="B7" s="1" t="s">
        <v>283</v>
      </c>
      <c r="C7" s="1" t="s">
        <v>287</v>
      </c>
      <c r="D7" s="1" t="s">
        <v>293</v>
      </c>
      <c r="E7" s="1" t="s">
        <v>300</v>
      </c>
      <c r="F7" s="1">
        <v>2013</v>
      </c>
    </row>
    <row r="8" spans="1:6" x14ac:dyDescent="0.4">
      <c r="A8" s="1" t="s">
        <v>308</v>
      </c>
      <c r="B8" s="1" t="s">
        <v>285</v>
      </c>
      <c r="C8" s="1" t="s">
        <v>289</v>
      </c>
      <c r="D8" s="1" t="s">
        <v>294</v>
      </c>
      <c r="E8" s="1" t="s">
        <v>301</v>
      </c>
      <c r="F8" s="1">
        <v>2021</v>
      </c>
    </row>
    <row r="9" spans="1:6" x14ac:dyDescent="0.4">
      <c r="A9" s="1" t="s">
        <v>309</v>
      </c>
      <c r="B9" s="1" t="s">
        <v>284</v>
      </c>
      <c r="C9" s="1" t="s">
        <v>287</v>
      </c>
      <c r="D9" s="1" t="s">
        <v>295</v>
      </c>
      <c r="E9" s="1" t="s">
        <v>302</v>
      </c>
      <c r="F9" s="1">
        <v>2012</v>
      </c>
    </row>
  </sheetData>
  <phoneticPr fontId="1" type="noConversion"/>
  <pageMargins left="0.7" right="0.7" top="0.75" bottom="0.75" header="0.3" footer="0.3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1AF3BA1-4B3D-4054-B67D-E65B64F89924}">
  <dimension ref="A1:H12"/>
  <sheetViews>
    <sheetView topLeftCell="A15" workbookViewId="0">
      <selection activeCell="I19" sqref="I19"/>
    </sheetView>
  </sheetViews>
  <sheetFormatPr defaultRowHeight="17.399999999999999" x14ac:dyDescent="0.4"/>
  <sheetData>
    <row r="1" spans="1:8" ht="21" x14ac:dyDescent="0.4">
      <c r="A1" s="36" t="s">
        <v>235</v>
      </c>
      <c r="B1" s="36"/>
      <c r="C1" s="36"/>
      <c r="D1" s="36"/>
      <c r="E1" s="36"/>
      <c r="F1" s="36"/>
      <c r="G1" s="36"/>
      <c r="H1" s="36"/>
    </row>
    <row r="3" spans="1:8" x14ac:dyDescent="0.4">
      <c r="A3" s="4" t="s">
        <v>236</v>
      </c>
      <c r="B3" s="4" t="s">
        <v>5</v>
      </c>
      <c r="C3" s="4" t="s">
        <v>237</v>
      </c>
      <c r="D3" s="4" t="s">
        <v>238</v>
      </c>
      <c r="E3" s="4" t="s">
        <v>118</v>
      </c>
      <c r="F3" s="4" t="s">
        <v>239</v>
      </c>
      <c r="G3" s="4" t="s">
        <v>240</v>
      </c>
      <c r="H3" s="4" t="s">
        <v>241</v>
      </c>
    </row>
    <row r="4" spans="1:8" x14ac:dyDescent="0.4">
      <c r="A4" s="4" t="s">
        <v>242</v>
      </c>
      <c r="B4" s="4" t="s">
        <v>243</v>
      </c>
      <c r="C4" s="4" t="s">
        <v>244</v>
      </c>
      <c r="D4" s="4">
        <v>0</v>
      </c>
      <c r="E4" s="4">
        <v>20</v>
      </c>
      <c r="F4" s="4">
        <v>7</v>
      </c>
      <c r="G4" s="4">
        <v>70</v>
      </c>
      <c r="H4" s="4">
        <v>85</v>
      </c>
    </row>
    <row r="5" spans="1:8" x14ac:dyDescent="0.4">
      <c r="A5" s="4" t="s">
        <v>242</v>
      </c>
      <c r="B5" s="4" t="s">
        <v>245</v>
      </c>
      <c r="C5" s="4" t="s">
        <v>246</v>
      </c>
      <c r="D5" s="4">
        <v>0</v>
      </c>
      <c r="E5" s="4">
        <v>10</v>
      </c>
      <c r="F5" s="4">
        <v>5</v>
      </c>
      <c r="G5" s="4">
        <v>74</v>
      </c>
      <c r="H5" s="4">
        <v>87</v>
      </c>
    </row>
    <row r="6" spans="1:8" x14ac:dyDescent="0.4">
      <c r="A6" s="4" t="s">
        <v>242</v>
      </c>
      <c r="B6" s="4" t="s">
        <v>247</v>
      </c>
      <c r="C6" s="4" t="s">
        <v>248</v>
      </c>
      <c r="D6" s="4">
        <v>0</v>
      </c>
      <c r="E6" s="4">
        <v>8</v>
      </c>
      <c r="F6" s="4">
        <v>3</v>
      </c>
      <c r="G6" s="4">
        <v>64</v>
      </c>
      <c r="H6" s="4">
        <v>74</v>
      </c>
    </row>
    <row r="7" spans="1:8" x14ac:dyDescent="0.4">
      <c r="A7" s="4" t="s">
        <v>249</v>
      </c>
      <c r="B7" s="4" t="s">
        <v>250</v>
      </c>
      <c r="C7" s="4" t="s">
        <v>251</v>
      </c>
      <c r="D7" s="4">
        <v>6</v>
      </c>
      <c r="E7" s="4">
        <v>2</v>
      </c>
      <c r="F7" s="4">
        <v>1</v>
      </c>
      <c r="G7" s="4">
        <v>75</v>
      </c>
      <c r="H7" s="4">
        <v>77</v>
      </c>
    </row>
    <row r="8" spans="1:8" x14ac:dyDescent="0.4">
      <c r="A8" s="4" t="s">
        <v>249</v>
      </c>
      <c r="B8" s="4" t="s">
        <v>252</v>
      </c>
      <c r="C8" s="4" t="s">
        <v>253</v>
      </c>
      <c r="D8" s="4">
        <v>0</v>
      </c>
      <c r="E8" s="4">
        <v>35</v>
      </c>
      <c r="F8" s="4">
        <v>7</v>
      </c>
      <c r="G8" s="4">
        <v>59</v>
      </c>
      <c r="H8" s="4">
        <v>73</v>
      </c>
    </row>
    <row r="9" spans="1:8" x14ac:dyDescent="0.4">
      <c r="A9" s="4" t="s">
        <v>249</v>
      </c>
      <c r="B9" s="4" t="s">
        <v>254</v>
      </c>
      <c r="C9" s="4" t="s">
        <v>255</v>
      </c>
      <c r="D9" s="4">
        <v>8</v>
      </c>
      <c r="E9" s="4">
        <v>9</v>
      </c>
      <c r="F9" s="4">
        <v>3</v>
      </c>
      <c r="G9" s="4">
        <v>78</v>
      </c>
      <c r="H9" s="4">
        <v>80</v>
      </c>
    </row>
    <row r="10" spans="1:8" x14ac:dyDescent="0.4">
      <c r="A10" s="4" t="s">
        <v>256</v>
      </c>
      <c r="B10" s="4" t="s">
        <v>257</v>
      </c>
      <c r="C10" s="4" t="s">
        <v>258</v>
      </c>
      <c r="D10" s="4">
        <v>2</v>
      </c>
      <c r="E10" s="4">
        <v>4</v>
      </c>
      <c r="F10" s="4">
        <v>1</v>
      </c>
      <c r="G10" s="4">
        <v>80</v>
      </c>
      <c r="H10" s="4">
        <v>87</v>
      </c>
    </row>
    <row r="11" spans="1:8" x14ac:dyDescent="0.4">
      <c r="A11" s="4" t="s">
        <v>256</v>
      </c>
      <c r="B11" s="4" t="s">
        <v>259</v>
      </c>
      <c r="C11" s="4" t="s">
        <v>260</v>
      </c>
      <c r="D11" s="4">
        <v>4</v>
      </c>
      <c r="E11" s="4">
        <v>23</v>
      </c>
      <c r="F11" s="4">
        <v>7</v>
      </c>
      <c r="G11" s="4">
        <v>60</v>
      </c>
      <c r="H11" s="4">
        <v>69</v>
      </c>
    </row>
    <row r="12" spans="1:8" x14ac:dyDescent="0.4">
      <c r="A12" s="4" t="s">
        <v>256</v>
      </c>
      <c r="B12" s="4" t="s">
        <v>261</v>
      </c>
      <c r="C12" s="4" t="s">
        <v>262</v>
      </c>
      <c r="D12" s="4">
        <v>2</v>
      </c>
      <c r="E12" s="4">
        <v>9</v>
      </c>
      <c r="F12" s="4">
        <v>3</v>
      </c>
      <c r="G12" s="4">
        <v>78</v>
      </c>
      <c r="H12" s="4">
        <v>87</v>
      </c>
    </row>
  </sheetData>
  <mergeCells count="1">
    <mergeCell ref="A1:H1"/>
  </mergeCells>
  <phoneticPr fontId="1" type="noConversion"/>
  <pageMargins left="0.7" right="0.7" top="0.75" bottom="0.75" header="0.3" footer="0.3"/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45CC96A-C439-4D48-AE3B-B60B9F7E9BB0}">
  <dimension ref="B2:I13"/>
  <sheetViews>
    <sheetView workbookViewId="0">
      <selection activeCell="D16" sqref="D16"/>
    </sheetView>
  </sheetViews>
  <sheetFormatPr defaultRowHeight="17.399999999999999" x14ac:dyDescent="0.4"/>
  <cols>
    <col min="1" max="1" width="2.59765625" customWidth="1"/>
    <col min="3" max="3" width="12.8984375" bestFit="1" customWidth="1"/>
    <col min="4" max="4" width="11.69921875" bestFit="1" customWidth="1"/>
    <col min="8" max="8" width="9.5" bestFit="1" customWidth="1"/>
  </cols>
  <sheetData>
    <row r="2" spans="2:9" x14ac:dyDescent="0.4">
      <c r="B2" t="s">
        <v>71</v>
      </c>
    </row>
    <row r="3" spans="2:9" ht="18" thickBot="1" x14ac:dyDescent="0.45"/>
    <row r="4" spans="2:9" x14ac:dyDescent="0.4">
      <c r="B4" s="34" t="s">
        <v>72</v>
      </c>
      <c r="C4" s="31" t="s">
        <v>73</v>
      </c>
      <c r="D4" s="31" t="s">
        <v>74</v>
      </c>
      <c r="E4" s="31" t="s">
        <v>75</v>
      </c>
      <c r="F4" s="31"/>
      <c r="G4" s="31"/>
      <c r="H4" s="31"/>
      <c r="I4" s="32"/>
    </row>
    <row r="5" spans="2:9" x14ac:dyDescent="0.4">
      <c r="B5" s="35"/>
      <c r="C5" s="33"/>
      <c r="D5" s="33"/>
      <c r="E5" s="15" t="s">
        <v>6</v>
      </c>
      <c r="F5" s="15" t="s">
        <v>7</v>
      </c>
      <c r="G5" s="15" t="s">
        <v>76</v>
      </c>
      <c r="H5" s="15" t="s">
        <v>77</v>
      </c>
      <c r="I5" s="23" t="s">
        <v>328</v>
      </c>
    </row>
    <row r="6" spans="2:9" x14ac:dyDescent="0.4">
      <c r="B6" s="24" t="s">
        <v>78</v>
      </c>
      <c r="C6" s="4" t="s">
        <v>79</v>
      </c>
      <c r="D6" s="4">
        <v>18</v>
      </c>
      <c r="E6" s="4">
        <v>96</v>
      </c>
      <c r="F6" s="4">
        <v>85</v>
      </c>
      <c r="G6" s="13">
        <v>90.5</v>
      </c>
      <c r="H6" s="22">
        <v>67000000</v>
      </c>
      <c r="I6" s="25" t="s">
        <v>80</v>
      </c>
    </row>
    <row r="7" spans="2:9" x14ac:dyDescent="0.4">
      <c r="B7" s="24" t="s">
        <v>8</v>
      </c>
      <c r="C7" s="4" t="s">
        <v>81</v>
      </c>
      <c r="D7" s="4">
        <v>5</v>
      </c>
      <c r="E7" s="4">
        <v>64</v>
      </c>
      <c r="F7" s="4">
        <v>8</v>
      </c>
      <c r="G7" s="13">
        <v>36</v>
      </c>
      <c r="H7" s="22">
        <v>89000000</v>
      </c>
      <c r="I7" s="25" t="s">
        <v>82</v>
      </c>
    </row>
    <row r="8" spans="2:9" x14ac:dyDescent="0.4">
      <c r="B8" s="24" t="s">
        <v>83</v>
      </c>
      <c r="C8" s="4" t="s">
        <v>84</v>
      </c>
      <c r="D8" s="4">
        <v>12</v>
      </c>
      <c r="E8" s="4">
        <v>85</v>
      </c>
      <c r="F8" s="4">
        <v>100</v>
      </c>
      <c r="G8" s="13">
        <v>92.5</v>
      </c>
      <c r="H8" s="22">
        <v>87000000</v>
      </c>
      <c r="I8" s="25" t="s">
        <v>85</v>
      </c>
    </row>
    <row r="9" spans="2:9" x14ac:dyDescent="0.4">
      <c r="B9" s="24" t="s">
        <v>86</v>
      </c>
      <c r="C9" s="4" t="s">
        <v>87</v>
      </c>
      <c r="D9" s="4">
        <v>7</v>
      </c>
      <c r="E9" s="4">
        <v>66</v>
      </c>
      <c r="F9" s="4">
        <v>87</v>
      </c>
      <c r="G9" s="13">
        <v>76.5</v>
      </c>
      <c r="H9" s="22">
        <v>72000000</v>
      </c>
      <c r="I9" s="25" t="s">
        <v>88</v>
      </c>
    </row>
    <row r="10" spans="2:9" x14ac:dyDescent="0.4">
      <c r="B10" s="24" t="s">
        <v>31</v>
      </c>
      <c r="C10" s="4" t="s">
        <v>89</v>
      </c>
      <c r="D10" s="4">
        <v>9</v>
      </c>
      <c r="E10" s="4">
        <v>70</v>
      </c>
      <c r="F10" s="4">
        <v>60</v>
      </c>
      <c r="G10" s="13">
        <v>65</v>
      </c>
      <c r="H10" s="22">
        <v>93000000</v>
      </c>
      <c r="I10" s="25" t="s">
        <v>90</v>
      </c>
    </row>
    <row r="11" spans="2:9" x14ac:dyDescent="0.4">
      <c r="B11" s="24" t="s">
        <v>91</v>
      </c>
      <c r="C11" s="4" t="s">
        <v>92</v>
      </c>
      <c r="D11" s="4">
        <v>8</v>
      </c>
      <c r="E11" s="4">
        <v>90</v>
      </c>
      <c r="F11" s="4">
        <v>78</v>
      </c>
      <c r="G11" s="13">
        <v>84</v>
      </c>
      <c r="H11" s="22">
        <v>32000000</v>
      </c>
      <c r="I11" s="25" t="s">
        <v>90</v>
      </c>
    </row>
    <row r="12" spans="2:9" x14ac:dyDescent="0.4">
      <c r="B12" s="24" t="s">
        <v>93</v>
      </c>
      <c r="C12" s="4" t="s">
        <v>94</v>
      </c>
      <c r="D12" s="4">
        <v>20</v>
      </c>
      <c r="E12" s="4">
        <v>100</v>
      </c>
      <c r="F12" s="4">
        <v>86</v>
      </c>
      <c r="G12" s="13">
        <v>93</v>
      </c>
      <c r="H12" s="22">
        <v>78000000</v>
      </c>
      <c r="I12" s="25" t="s">
        <v>80</v>
      </c>
    </row>
    <row r="13" spans="2:9" ht="18" thickBot="1" x14ac:dyDescent="0.45">
      <c r="B13" s="26" t="s">
        <v>95</v>
      </c>
      <c r="C13" s="27" t="s">
        <v>96</v>
      </c>
      <c r="D13" s="27">
        <v>13</v>
      </c>
      <c r="E13" s="27">
        <v>100</v>
      </c>
      <c r="F13" s="27">
        <v>85</v>
      </c>
      <c r="G13" s="28">
        <v>92.5</v>
      </c>
      <c r="H13" s="29">
        <v>45000000</v>
      </c>
      <c r="I13" s="30" t="s">
        <v>85</v>
      </c>
    </row>
  </sheetData>
  <mergeCells count="4">
    <mergeCell ref="E4:I4"/>
    <mergeCell ref="D4:D5"/>
    <mergeCell ref="C4:C5"/>
    <mergeCell ref="B4:B5"/>
  </mergeCells>
  <phoneticPr fontId="1" type="noConversion"/>
  <pageMargins left="0.7" right="0.7" top="0.75" bottom="0.75" header="0.3" footer="0.3"/>
  <legacyDrawing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0D2AD3F-128E-46B5-AEB9-16EA3EF0EC74}">
  <dimension ref="B1:H12"/>
  <sheetViews>
    <sheetView workbookViewId="0">
      <selection activeCell="T9" sqref="T9"/>
    </sheetView>
  </sheetViews>
  <sheetFormatPr defaultRowHeight="17.399999999999999" x14ac:dyDescent="0.4"/>
  <cols>
    <col min="1" max="1" width="2.59765625" customWidth="1"/>
  </cols>
  <sheetData>
    <row r="1" spans="2:8" ht="21" x14ac:dyDescent="0.4">
      <c r="B1" s="36" t="s">
        <v>97</v>
      </c>
      <c r="C1" s="36"/>
      <c r="D1" s="36"/>
      <c r="E1" s="36"/>
      <c r="F1" s="36"/>
      <c r="G1" s="36"/>
      <c r="H1" s="36"/>
    </row>
    <row r="3" spans="2:8" x14ac:dyDescent="0.4">
      <c r="B3" s="40" t="s">
        <v>98</v>
      </c>
      <c r="C3" s="40" t="s">
        <v>99</v>
      </c>
      <c r="D3" s="37" t="s">
        <v>100</v>
      </c>
      <c r="E3" s="39"/>
      <c r="F3" s="38"/>
      <c r="G3" s="37" t="s">
        <v>101</v>
      </c>
      <c r="H3" s="38"/>
    </row>
    <row r="4" spans="2:8" x14ac:dyDescent="0.4">
      <c r="B4" s="41"/>
      <c r="C4" s="41"/>
      <c r="D4" s="4" t="s">
        <v>102</v>
      </c>
      <c r="E4" s="4" t="s">
        <v>103</v>
      </c>
      <c r="F4" s="4" t="s">
        <v>104</v>
      </c>
      <c r="G4" s="4" t="s">
        <v>105</v>
      </c>
      <c r="H4" s="4" t="s">
        <v>106</v>
      </c>
    </row>
    <row r="5" spans="2:8" x14ac:dyDescent="0.4">
      <c r="B5" s="4">
        <v>1</v>
      </c>
      <c r="C5" s="4" t="s">
        <v>107</v>
      </c>
      <c r="D5" s="5">
        <v>906</v>
      </c>
      <c r="E5" s="5">
        <v>860</v>
      </c>
      <c r="F5" s="5">
        <v>585</v>
      </c>
      <c r="G5" s="5">
        <v>320</v>
      </c>
      <c r="H5" s="5">
        <v>266</v>
      </c>
    </row>
    <row r="6" spans="2:8" x14ac:dyDescent="0.4">
      <c r="B6" s="4">
        <v>2</v>
      </c>
      <c r="C6" s="4" t="s">
        <v>108</v>
      </c>
      <c r="D6" s="5">
        <v>823</v>
      </c>
      <c r="E6" s="5">
        <v>781</v>
      </c>
      <c r="F6" s="5">
        <v>512</v>
      </c>
      <c r="G6" s="5">
        <v>265</v>
      </c>
      <c r="H6" s="5">
        <v>279</v>
      </c>
    </row>
    <row r="7" spans="2:8" x14ac:dyDescent="0.4">
      <c r="B7" s="4">
        <v>3</v>
      </c>
      <c r="C7" s="4" t="s">
        <v>109</v>
      </c>
      <c r="D7" s="5">
        <v>1133</v>
      </c>
      <c r="E7" s="5">
        <v>1076</v>
      </c>
      <c r="F7" s="5">
        <v>684</v>
      </c>
      <c r="G7" s="5">
        <v>337</v>
      </c>
      <c r="H7" s="5">
        <v>312</v>
      </c>
    </row>
    <row r="8" spans="2:8" x14ac:dyDescent="0.4">
      <c r="B8" s="4">
        <v>4</v>
      </c>
      <c r="C8" s="4" t="s">
        <v>110</v>
      </c>
      <c r="D8" s="5">
        <v>906</v>
      </c>
      <c r="E8" s="5">
        <v>536</v>
      </c>
      <c r="F8" s="5">
        <v>356</v>
      </c>
      <c r="G8" s="5">
        <v>285</v>
      </c>
      <c r="H8" s="5">
        <v>645</v>
      </c>
    </row>
    <row r="9" spans="2:8" x14ac:dyDescent="0.4">
      <c r="B9" s="4">
        <v>5</v>
      </c>
      <c r="C9" s="4" t="s">
        <v>111</v>
      </c>
      <c r="D9" s="5">
        <v>696</v>
      </c>
      <c r="E9" s="5">
        <v>1076</v>
      </c>
      <c r="F9" s="5">
        <v>684</v>
      </c>
      <c r="G9" s="5">
        <v>361</v>
      </c>
      <c r="H9" s="5">
        <v>332</v>
      </c>
    </row>
    <row r="10" spans="2:8" x14ac:dyDescent="0.4">
      <c r="B10" s="4">
        <v>6</v>
      </c>
      <c r="C10" s="4" t="s">
        <v>112</v>
      </c>
      <c r="D10" s="5">
        <v>1133</v>
      </c>
      <c r="E10" s="5">
        <v>781</v>
      </c>
      <c r="F10" s="5">
        <v>431</v>
      </c>
      <c r="G10" s="5">
        <v>183</v>
      </c>
      <c r="H10" s="5">
        <v>348</v>
      </c>
    </row>
    <row r="11" spans="2:8" x14ac:dyDescent="0.4">
      <c r="B11" s="4">
        <v>7</v>
      </c>
      <c r="C11" s="4" t="s">
        <v>113</v>
      </c>
      <c r="D11" s="5">
        <v>906</v>
      </c>
      <c r="E11" s="5">
        <v>860</v>
      </c>
      <c r="F11" s="5">
        <v>585</v>
      </c>
      <c r="G11" s="5">
        <v>189</v>
      </c>
      <c r="H11" s="5">
        <v>254</v>
      </c>
    </row>
    <row r="12" spans="2:8" x14ac:dyDescent="0.4">
      <c r="B12" s="4">
        <v>8</v>
      </c>
      <c r="C12" s="4" t="s">
        <v>114</v>
      </c>
      <c r="D12" s="5">
        <v>565</v>
      </c>
      <c r="E12" s="5">
        <v>661</v>
      </c>
      <c r="F12" s="5">
        <v>860</v>
      </c>
      <c r="G12" s="5">
        <v>256</v>
      </c>
      <c r="H12" s="5">
        <v>295</v>
      </c>
    </row>
  </sheetData>
  <mergeCells count="5">
    <mergeCell ref="B1:H1"/>
    <mergeCell ref="G3:H3"/>
    <mergeCell ref="D3:F3"/>
    <mergeCell ref="C3:C4"/>
    <mergeCell ref="B3:B4"/>
  </mergeCells>
  <phoneticPr fontId="1" type="noConversion"/>
  <conditionalFormatting sqref="D10">
    <cfRule type="expression" dxfId="3" priority="4">
      <formula>RIGHT($C5,1)</formula>
    </cfRule>
  </conditionalFormatting>
  <conditionalFormatting sqref="B3:H12">
    <cfRule type="expression" dxfId="2" priority="3">
      <formula>RIGHT($C5,1)</formula>
    </cfRule>
  </conditionalFormatting>
  <conditionalFormatting sqref="E10">
    <cfRule type="expression" dxfId="1" priority="2">
      <formula>RIGHT($C5,1)="드"</formula>
    </cfRule>
  </conditionalFormatting>
  <conditionalFormatting sqref="B5:H12">
    <cfRule type="expression" dxfId="0" priority="1">
      <formula>RIGHT($C5,1)="드"</formula>
    </cfRule>
  </conditionalFormatting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A64F33B-5BD7-47A2-AB83-E9E357B8A897}">
  <dimension ref="B1:J24"/>
  <sheetViews>
    <sheetView topLeftCell="A6" workbookViewId="0">
      <selection activeCell="J20" sqref="J20"/>
    </sheetView>
  </sheetViews>
  <sheetFormatPr defaultRowHeight="17.399999999999999" x14ac:dyDescent="0.4"/>
  <cols>
    <col min="1" max="1" width="2.59765625" customWidth="1"/>
    <col min="5" max="5" width="10.59765625" bestFit="1" customWidth="1"/>
    <col min="6" max="6" width="9.09765625" bestFit="1" customWidth="1"/>
    <col min="7" max="7" width="10.59765625" bestFit="1" customWidth="1"/>
    <col min="9" max="9" width="9.296875" bestFit="1" customWidth="1"/>
    <col min="10" max="10" width="10.59765625" bestFit="1" customWidth="1"/>
  </cols>
  <sheetData>
    <row r="1" spans="2:10" ht="21" x14ac:dyDescent="0.4">
      <c r="B1" s="36" t="s">
        <v>115</v>
      </c>
      <c r="C1" s="36"/>
      <c r="D1" s="36"/>
      <c r="E1" s="36"/>
      <c r="F1" s="36"/>
      <c r="G1" s="36"/>
      <c r="H1" s="36"/>
      <c r="I1" s="36"/>
      <c r="J1" s="36"/>
    </row>
    <row r="3" spans="2:10" x14ac:dyDescent="0.4">
      <c r="B3" s="4" t="s">
        <v>116</v>
      </c>
      <c r="C3" s="4" t="s">
        <v>11</v>
      </c>
      <c r="D3" s="4" t="s">
        <v>117</v>
      </c>
      <c r="E3" s="4" t="s">
        <v>0</v>
      </c>
      <c r="F3" s="4" t="s">
        <v>118</v>
      </c>
      <c r="G3" s="4" t="s">
        <v>119</v>
      </c>
      <c r="H3" s="4" t="s">
        <v>120</v>
      </c>
      <c r="I3" s="4" t="s">
        <v>121</v>
      </c>
      <c r="J3" s="4" t="s">
        <v>122</v>
      </c>
    </row>
    <row r="4" spans="2:10" x14ac:dyDescent="0.4">
      <c r="B4" s="4" t="s">
        <v>123</v>
      </c>
      <c r="C4" s="4" t="s">
        <v>124</v>
      </c>
      <c r="D4" s="4" t="s">
        <v>125</v>
      </c>
      <c r="E4" s="4" t="s">
        <v>126</v>
      </c>
      <c r="F4" s="4">
        <v>15</v>
      </c>
      <c r="G4" s="5">
        <v>4310000</v>
      </c>
      <c r="H4" s="7">
        <f>HLOOKUP(F4,$C$17:$F$18,2)</f>
        <v>0.1</v>
      </c>
      <c r="I4" s="5">
        <f>G4*(H4+$D$14)</f>
        <v>862000</v>
      </c>
      <c r="J4" s="5">
        <f>G4+I4</f>
        <v>5172000</v>
      </c>
    </row>
    <row r="5" spans="2:10" x14ac:dyDescent="0.4">
      <c r="B5" s="4" t="s">
        <v>127</v>
      </c>
      <c r="C5" s="4" t="s">
        <v>128</v>
      </c>
      <c r="D5" s="4" t="s">
        <v>129</v>
      </c>
      <c r="E5" s="4" t="s">
        <v>1</v>
      </c>
      <c r="F5" s="4">
        <v>7</v>
      </c>
      <c r="G5" s="5">
        <v>3560000</v>
      </c>
      <c r="H5" s="7">
        <f t="shared" ref="H5:H12" si="0">HLOOKUP(F5,$C$17:$F$18,2)</f>
        <v>0.05</v>
      </c>
      <c r="I5" s="5">
        <f t="shared" ref="I5:I12" si="1">G5*(H5+$D$14)</f>
        <v>534000.00000000012</v>
      </c>
      <c r="J5" s="5">
        <f t="shared" ref="J5:J12" si="2">G5+I5</f>
        <v>4094000</v>
      </c>
    </row>
    <row r="6" spans="2:10" x14ac:dyDescent="0.4">
      <c r="B6" s="4" t="s">
        <v>130</v>
      </c>
      <c r="C6" s="4" t="s">
        <v>131</v>
      </c>
      <c r="D6" s="4" t="s">
        <v>132</v>
      </c>
      <c r="E6" s="4" t="s">
        <v>2</v>
      </c>
      <c r="F6" s="4">
        <v>3</v>
      </c>
      <c r="G6" s="5">
        <v>2570000</v>
      </c>
      <c r="H6" s="7">
        <f t="shared" si="0"/>
        <v>0.03</v>
      </c>
      <c r="I6" s="5">
        <f t="shared" si="1"/>
        <v>334100</v>
      </c>
      <c r="J6" s="5">
        <f t="shared" si="2"/>
        <v>2904100</v>
      </c>
    </row>
    <row r="7" spans="2:10" x14ac:dyDescent="0.4">
      <c r="B7" s="4" t="s">
        <v>133</v>
      </c>
      <c r="C7" s="4" t="s">
        <v>134</v>
      </c>
      <c r="D7" s="4" t="s">
        <v>125</v>
      </c>
      <c r="E7" s="4" t="s">
        <v>1</v>
      </c>
      <c r="F7" s="4">
        <v>8</v>
      </c>
      <c r="G7" s="5">
        <v>3500000</v>
      </c>
      <c r="H7" s="7">
        <f t="shared" si="0"/>
        <v>0.05</v>
      </c>
      <c r="I7" s="5">
        <f t="shared" si="1"/>
        <v>525000.00000000012</v>
      </c>
      <c r="J7" s="5">
        <f t="shared" si="2"/>
        <v>4025000</v>
      </c>
    </row>
    <row r="8" spans="2:10" x14ac:dyDescent="0.4">
      <c r="B8" s="4" t="s">
        <v>135</v>
      </c>
      <c r="C8" s="4" t="s">
        <v>136</v>
      </c>
      <c r="D8" s="4" t="s">
        <v>129</v>
      </c>
      <c r="E8" s="4" t="s">
        <v>2</v>
      </c>
      <c r="F8" s="4">
        <v>5</v>
      </c>
      <c r="G8" s="5">
        <v>2690000</v>
      </c>
      <c r="H8" s="7">
        <f t="shared" si="0"/>
        <v>0.05</v>
      </c>
      <c r="I8" s="5">
        <f t="shared" si="1"/>
        <v>403500.00000000006</v>
      </c>
      <c r="J8" s="5">
        <f t="shared" si="2"/>
        <v>3093500</v>
      </c>
    </row>
    <row r="9" spans="2:10" x14ac:dyDescent="0.4">
      <c r="B9" s="4" t="s">
        <v>137</v>
      </c>
      <c r="C9" s="4" t="s">
        <v>138</v>
      </c>
      <c r="D9" s="4" t="s">
        <v>132</v>
      </c>
      <c r="E9" s="4" t="s">
        <v>126</v>
      </c>
      <c r="F9" s="4">
        <v>10</v>
      </c>
      <c r="G9" s="5">
        <v>4570000</v>
      </c>
      <c r="H9" s="7">
        <f t="shared" si="0"/>
        <v>7.0000000000000007E-2</v>
      </c>
      <c r="I9" s="5">
        <f t="shared" si="1"/>
        <v>776900</v>
      </c>
      <c r="J9" s="5">
        <f t="shared" si="2"/>
        <v>5346900</v>
      </c>
    </row>
    <row r="10" spans="2:10" x14ac:dyDescent="0.4">
      <c r="B10" s="4" t="s">
        <v>139</v>
      </c>
      <c r="C10" s="4" t="s">
        <v>140</v>
      </c>
      <c r="D10" s="4" t="s">
        <v>125</v>
      </c>
      <c r="E10" s="4" t="s">
        <v>2</v>
      </c>
      <c r="F10" s="4">
        <v>6</v>
      </c>
      <c r="G10" s="5">
        <v>2750000</v>
      </c>
      <c r="H10" s="7">
        <f t="shared" si="0"/>
        <v>0.05</v>
      </c>
      <c r="I10" s="5">
        <f t="shared" si="1"/>
        <v>412500.00000000006</v>
      </c>
      <c r="J10" s="5">
        <f t="shared" si="2"/>
        <v>3162500</v>
      </c>
    </row>
    <row r="11" spans="2:10" x14ac:dyDescent="0.4">
      <c r="B11" s="4" t="s">
        <v>141</v>
      </c>
      <c r="C11" s="4" t="s">
        <v>142</v>
      </c>
      <c r="D11" s="4" t="s">
        <v>129</v>
      </c>
      <c r="E11" s="4" t="s">
        <v>126</v>
      </c>
      <c r="F11" s="4">
        <v>13</v>
      </c>
      <c r="G11" s="5">
        <v>4440000</v>
      </c>
      <c r="H11" s="7">
        <f t="shared" si="0"/>
        <v>7.0000000000000007E-2</v>
      </c>
      <c r="I11" s="5">
        <f t="shared" si="1"/>
        <v>754800</v>
      </c>
      <c r="J11" s="5">
        <f t="shared" si="2"/>
        <v>5194800</v>
      </c>
    </row>
    <row r="12" spans="2:10" x14ac:dyDescent="0.4">
      <c r="B12" s="4" t="s">
        <v>143</v>
      </c>
      <c r="C12" s="4" t="s">
        <v>144</v>
      </c>
      <c r="D12" s="4" t="s">
        <v>132</v>
      </c>
      <c r="E12" s="4" t="s">
        <v>1</v>
      </c>
      <c r="F12" s="4">
        <v>7</v>
      </c>
      <c r="G12" s="5">
        <v>3570000</v>
      </c>
      <c r="H12" s="7">
        <f t="shared" si="0"/>
        <v>0.05</v>
      </c>
      <c r="I12" s="5">
        <f t="shared" si="1"/>
        <v>535500.00000000012</v>
      </c>
      <c r="J12" s="5">
        <f t="shared" si="2"/>
        <v>4105500</v>
      </c>
    </row>
    <row r="14" spans="2:10" x14ac:dyDescent="0.4">
      <c r="B14" s="14" t="s">
        <v>145</v>
      </c>
      <c r="D14" s="8">
        <v>0.1</v>
      </c>
    </row>
    <row r="16" spans="2:10" x14ac:dyDescent="0.4">
      <c r="B16" t="s">
        <v>146</v>
      </c>
      <c r="H16" s="1" t="s">
        <v>310</v>
      </c>
      <c r="I16" s="1" t="s">
        <v>311</v>
      </c>
      <c r="J16" s="1"/>
    </row>
    <row r="17" spans="2:10" x14ac:dyDescent="0.4">
      <c r="B17" s="4" t="s">
        <v>118</v>
      </c>
      <c r="C17" s="4">
        <v>1</v>
      </c>
      <c r="D17" s="4">
        <v>5</v>
      </c>
      <c r="E17" s="4">
        <v>10</v>
      </c>
      <c r="F17" s="4">
        <v>15</v>
      </c>
      <c r="H17" s="1" t="s">
        <v>312</v>
      </c>
      <c r="I17" s="1" t="s">
        <v>313</v>
      </c>
      <c r="J17" s="1"/>
    </row>
    <row r="18" spans="2:10" x14ac:dyDescent="0.4">
      <c r="B18" s="4" t="s">
        <v>120</v>
      </c>
      <c r="C18" s="7">
        <v>0.03</v>
      </c>
      <c r="D18" s="7">
        <v>0.05</v>
      </c>
      <c r="E18" s="7">
        <v>7.0000000000000007E-2</v>
      </c>
      <c r="F18" s="7">
        <v>0.1</v>
      </c>
      <c r="H18" s="1"/>
      <c r="I18" s="1"/>
      <c r="J18" s="1"/>
    </row>
    <row r="21" spans="2:10" s="1" customFormat="1" x14ac:dyDescent="0.4">
      <c r="B21" s="1" t="s">
        <v>314</v>
      </c>
      <c r="C21" s="1" t="s">
        <v>315</v>
      </c>
      <c r="D21" s="1" t="s">
        <v>286</v>
      </c>
      <c r="E21" s="1" t="s">
        <v>316</v>
      </c>
      <c r="F21" s="1" t="s">
        <v>317</v>
      </c>
      <c r="G21" s="1" t="s">
        <v>318</v>
      </c>
    </row>
    <row r="22" spans="2:10" x14ac:dyDescent="0.4">
      <c r="B22" s="4" t="s">
        <v>128</v>
      </c>
      <c r="C22" s="4" t="s">
        <v>129</v>
      </c>
      <c r="D22" s="4" t="s">
        <v>1</v>
      </c>
      <c r="E22" s="5">
        <v>3560000</v>
      </c>
      <c r="F22" s="5">
        <v>534000.00000000012</v>
      </c>
      <c r="G22" s="5">
        <v>4094000</v>
      </c>
    </row>
    <row r="23" spans="2:10" x14ac:dyDescent="0.4">
      <c r="B23" s="4" t="s">
        <v>134</v>
      </c>
      <c r="C23" s="4" t="s">
        <v>125</v>
      </c>
      <c r="D23" s="4" t="s">
        <v>1</v>
      </c>
      <c r="E23" s="5">
        <v>3500000</v>
      </c>
      <c r="F23" s="5">
        <v>525000.00000000012</v>
      </c>
      <c r="G23" s="5">
        <v>4025000</v>
      </c>
    </row>
    <row r="24" spans="2:10" x14ac:dyDescent="0.4">
      <c r="B24" s="4" t="s">
        <v>144</v>
      </c>
      <c r="C24" s="4" t="s">
        <v>132</v>
      </c>
      <c r="D24" s="4" t="s">
        <v>1</v>
      </c>
      <c r="E24" s="5">
        <v>3570000</v>
      </c>
      <c r="F24" s="5">
        <v>535500.00000000012</v>
      </c>
      <c r="G24" s="5">
        <v>4105500</v>
      </c>
    </row>
  </sheetData>
  <mergeCells count="1">
    <mergeCell ref="B1:J1"/>
  </mergeCells>
  <phoneticPr fontId="1" type="noConversion"/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DA9E6B9-EFB3-4B93-8032-00E754022920}">
  <dimension ref="A1:I35"/>
  <sheetViews>
    <sheetView tabSelected="1" workbookViewId="0">
      <selection activeCell="C29" sqref="C28:C35"/>
    </sheetView>
  </sheetViews>
  <sheetFormatPr defaultRowHeight="17.399999999999999" x14ac:dyDescent="0.4"/>
  <cols>
    <col min="1" max="1" width="9.8984375" bestFit="1" customWidth="1"/>
    <col min="2" max="2" width="10.59765625" bestFit="1" customWidth="1"/>
    <col min="3" max="3" width="9.09765625" bestFit="1" customWidth="1"/>
  </cols>
  <sheetData>
    <row r="1" spans="1:9" x14ac:dyDescent="0.4">
      <c r="A1" s="2" t="s">
        <v>263</v>
      </c>
      <c r="B1" s="3" t="s">
        <v>264</v>
      </c>
      <c r="F1" s="2" t="s">
        <v>9</v>
      </c>
      <c r="G1" s="3" t="s">
        <v>10</v>
      </c>
    </row>
    <row r="2" spans="1:9" x14ac:dyDescent="0.4">
      <c r="A2" s="4" t="s">
        <v>265</v>
      </c>
      <c r="B2" s="4" t="s">
        <v>266</v>
      </c>
      <c r="C2" s="4" t="s">
        <v>267</v>
      </c>
      <c r="D2" s="4" t="s">
        <v>268</v>
      </c>
      <c r="F2" s="4" t="s">
        <v>11</v>
      </c>
      <c r="G2" s="4" t="s">
        <v>0</v>
      </c>
      <c r="H2" s="4" t="s">
        <v>12</v>
      </c>
      <c r="I2" s="4" t="s">
        <v>13</v>
      </c>
    </row>
    <row r="3" spans="1:9" x14ac:dyDescent="0.4">
      <c r="A3" s="4" t="s">
        <v>269</v>
      </c>
      <c r="B3" s="4" t="s">
        <v>270</v>
      </c>
      <c r="C3" s="4">
        <v>93</v>
      </c>
      <c r="D3" s="4">
        <v>95</v>
      </c>
      <c r="F3" s="4" t="s">
        <v>14</v>
      </c>
      <c r="G3" s="4" t="s">
        <v>1</v>
      </c>
      <c r="H3" s="4">
        <v>241</v>
      </c>
      <c r="I3" s="4">
        <v>293</v>
      </c>
    </row>
    <row r="4" spans="1:9" x14ac:dyDescent="0.4">
      <c r="A4" s="4" t="s">
        <v>271</v>
      </c>
      <c r="B4" s="4" t="s">
        <v>272</v>
      </c>
      <c r="C4" s="4">
        <v>90</v>
      </c>
      <c r="D4" s="4">
        <v>88</v>
      </c>
      <c r="F4" s="4" t="s">
        <v>15</v>
      </c>
      <c r="G4" s="4" t="s">
        <v>1</v>
      </c>
      <c r="H4" s="4">
        <v>304</v>
      </c>
      <c r="I4" s="4">
        <v>356</v>
      </c>
    </row>
    <row r="5" spans="1:9" x14ac:dyDescent="0.4">
      <c r="A5" s="4" t="s">
        <v>273</v>
      </c>
      <c r="B5" s="4" t="s">
        <v>272</v>
      </c>
      <c r="C5" s="4">
        <v>79</v>
      </c>
      <c r="D5" s="4">
        <v>76</v>
      </c>
      <c r="F5" s="4" t="s">
        <v>16</v>
      </c>
      <c r="G5" s="4" t="s">
        <v>2</v>
      </c>
      <c r="H5" s="4">
        <v>389</v>
      </c>
      <c r="I5" s="4">
        <v>427</v>
      </c>
    </row>
    <row r="6" spans="1:9" x14ac:dyDescent="0.4">
      <c r="A6" s="4" t="s">
        <v>274</v>
      </c>
      <c r="B6" s="4" t="s">
        <v>270</v>
      </c>
      <c r="C6" s="4">
        <v>60</v>
      </c>
      <c r="D6" s="4">
        <v>62</v>
      </c>
      <c r="F6" s="4" t="s">
        <v>17</v>
      </c>
      <c r="G6" s="4" t="s">
        <v>2</v>
      </c>
      <c r="H6" s="4">
        <v>392</v>
      </c>
      <c r="I6" s="4">
        <v>408</v>
      </c>
    </row>
    <row r="7" spans="1:9" x14ac:dyDescent="0.4">
      <c r="A7" s="4" t="s">
        <v>275</v>
      </c>
      <c r="B7" s="4" t="s">
        <v>270</v>
      </c>
      <c r="C7" s="4">
        <v>83</v>
      </c>
      <c r="D7" s="4">
        <v>87</v>
      </c>
      <c r="F7" s="4" t="s">
        <v>18</v>
      </c>
      <c r="G7" s="4" t="s">
        <v>2</v>
      </c>
      <c r="H7" s="4">
        <v>286</v>
      </c>
      <c r="I7" s="4">
        <v>261</v>
      </c>
    </row>
    <row r="8" spans="1:9" x14ac:dyDescent="0.4">
      <c r="A8" s="4" t="s">
        <v>276</v>
      </c>
      <c r="B8" s="4" t="s">
        <v>272</v>
      </c>
      <c r="C8" s="4">
        <v>81</v>
      </c>
      <c r="D8" s="4">
        <v>76</v>
      </c>
      <c r="F8" s="4" t="s">
        <v>19</v>
      </c>
      <c r="G8" s="4" t="s">
        <v>2</v>
      </c>
      <c r="H8" s="4">
        <v>275</v>
      </c>
      <c r="I8" s="4">
        <v>233</v>
      </c>
    </row>
    <row r="9" spans="1:9" x14ac:dyDescent="0.4">
      <c r="A9" s="4" t="s">
        <v>277</v>
      </c>
      <c r="B9" s="4" t="s">
        <v>272</v>
      </c>
      <c r="C9" s="4">
        <v>65</v>
      </c>
      <c r="D9" s="4">
        <v>62</v>
      </c>
      <c r="F9" s="4" t="s">
        <v>20</v>
      </c>
      <c r="G9" s="4" t="s">
        <v>3</v>
      </c>
      <c r="H9" s="4">
        <v>395</v>
      </c>
      <c r="I9" s="4">
        <v>385</v>
      </c>
    </row>
    <row r="10" spans="1:9" x14ac:dyDescent="0.4">
      <c r="A10" s="4" t="s">
        <v>278</v>
      </c>
      <c r="B10" s="4" t="s">
        <v>270</v>
      </c>
      <c r="C10" s="4">
        <v>86</v>
      </c>
      <c r="D10" s="4">
        <v>87</v>
      </c>
      <c r="F10" s="4" t="s">
        <v>21</v>
      </c>
      <c r="G10" s="4" t="s">
        <v>3</v>
      </c>
      <c r="H10" s="4">
        <v>352</v>
      </c>
      <c r="I10" s="4">
        <v>289</v>
      </c>
    </row>
    <row r="11" spans="1:9" x14ac:dyDescent="0.4">
      <c r="A11" s="4" t="s">
        <v>279</v>
      </c>
      <c r="B11" s="4" t="s">
        <v>270</v>
      </c>
      <c r="C11" s="4">
        <v>91</v>
      </c>
      <c r="D11" s="4">
        <v>93</v>
      </c>
      <c r="F11" s="4" t="s">
        <v>22</v>
      </c>
      <c r="G11" s="4" t="s">
        <v>3</v>
      </c>
      <c r="H11" s="4">
        <v>386</v>
      </c>
      <c r="I11" s="4">
        <v>399</v>
      </c>
    </row>
    <row r="12" spans="1:9" x14ac:dyDescent="0.4">
      <c r="A12" s="42" t="s">
        <v>280</v>
      </c>
      <c r="B12" s="43"/>
      <c r="C12" s="44"/>
      <c r="D12" s="4">
        <f>ABS(AVERAGEIF(B3:B11,"남",C3:C11)-AVERAGEIF(B3:B11,"남",D3:D11))</f>
        <v>2.2000000000000028</v>
      </c>
      <c r="F12" s="42" t="s">
        <v>23</v>
      </c>
      <c r="G12" s="43"/>
      <c r="H12" s="44"/>
      <c r="I12" s="4">
        <f>COUNTIFS(H3:H11,"&gt;="&amp;LARGE(H3:H11,3),I3:I11,"&gt;="&amp;LARGE(I3:I11,3))</f>
        <v>2</v>
      </c>
    </row>
    <row r="15" spans="1:9" x14ac:dyDescent="0.4">
      <c r="A15" s="2" t="s">
        <v>24</v>
      </c>
      <c r="B15" s="3" t="s">
        <v>25</v>
      </c>
      <c r="F15" s="2" t="s">
        <v>38</v>
      </c>
      <c r="G15" s="3" t="s">
        <v>39</v>
      </c>
    </row>
    <row r="16" spans="1:9" x14ac:dyDescent="0.4">
      <c r="A16" s="4" t="s">
        <v>11</v>
      </c>
      <c r="B16" s="4" t="s">
        <v>26</v>
      </c>
      <c r="C16" s="4" t="s">
        <v>27</v>
      </c>
      <c r="D16" s="6" t="s">
        <v>28</v>
      </c>
      <c r="F16" s="4" t="s">
        <v>40</v>
      </c>
      <c r="G16" s="4" t="s">
        <v>41</v>
      </c>
      <c r="H16" s="4" t="s">
        <v>42</v>
      </c>
      <c r="I16" s="6" t="s">
        <v>43</v>
      </c>
    </row>
    <row r="17" spans="1:9" x14ac:dyDescent="0.4">
      <c r="A17" s="4" t="s">
        <v>29</v>
      </c>
      <c r="B17" s="4">
        <v>88</v>
      </c>
      <c r="C17" s="4">
        <v>5</v>
      </c>
      <c r="D17" s="4" t="str">
        <f>CHOOSE(MOD(B17,10)+1,"청주","제주","대구","광주","속초","목포","경주","고성","군산","강릉")</f>
        <v>군산</v>
      </c>
      <c r="F17" s="4" t="s">
        <v>44</v>
      </c>
      <c r="G17" s="4">
        <v>96</v>
      </c>
      <c r="H17" s="4">
        <v>6</v>
      </c>
      <c r="I17" s="4" t="str">
        <f>IF(SUM($G$17:G17)&gt;=600,"2차달성",IF(SUM($G$17:G17)&gt;=400,"1차달성",""))</f>
        <v/>
      </c>
    </row>
    <row r="18" spans="1:9" x14ac:dyDescent="0.4">
      <c r="A18" s="4" t="s">
        <v>30</v>
      </c>
      <c r="B18" s="4">
        <v>61</v>
      </c>
      <c r="C18" s="4">
        <v>7</v>
      </c>
      <c r="D18" s="4" t="str">
        <f t="shared" ref="D18:D24" si="0">CHOOSE(MOD(B18,10)+1,"청주","제주","대구","광주","속초","목포","경주","고성","군산","강릉")</f>
        <v>제주</v>
      </c>
      <c r="F18" s="4" t="s">
        <v>45</v>
      </c>
      <c r="G18" s="4">
        <v>85</v>
      </c>
      <c r="H18" s="4">
        <v>1</v>
      </c>
      <c r="I18" s="4" t="str">
        <f>IF(SUM($G$17:G18)&gt;=600,"2차달성",IF(SUM($G$17:G18)&gt;=400,"1차달성",""))</f>
        <v/>
      </c>
    </row>
    <row r="19" spans="1:9" x14ac:dyDescent="0.4">
      <c r="A19" s="4" t="s">
        <v>32</v>
      </c>
      <c r="B19" s="4">
        <v>44</v>
      </c>
      <c r="C19" s="4">
        <v>2</v>
      </c>
      <c r="D19" s="4" t="str">
        <f t="shared" si="0"/>
        <v>속초</v>
      </c>
      <c r="F19" s="4" t="s">
        <v>46</v>
      </c>
      <c r="G19" s="4">
        <v>102</v>
      </c>
      <c r="H19" s="4">
        <v>4</v>
      </c>
      <c r="I19" s="4" t="str">
        <f>IF(SUM($G$17:G19)&gt;=600,"2차달성",IF(SUM($G$17:G19)&gt;=400,"1차달성",""))</f>
        <v/>
      </c>
    </row>
    <row r="20" spans="1:9" x14ac:dyDescent="0.4">
      <c r="A20" s="4" t="s">
        <v>33</v>
      </c>
      <c r="B20" s="4">
        <v>96</v>
      </c>
      <c r="C20" s="4">
        <v>4</v>
      </c>
      <c r="D20" s="4" t="str">
        <f t="shared" si="0"/>
        <v>경주</v>
      </c>
      <c r="F20" s="4" t="s">
        <v>47</v>
      </c>
      <c r="G20" s="4">
        <v>128</v>
      </c>
      <c r="H20" s="4">
        <v>2</v>
      </c>
      <c r="I20" s="4" t="str">
        <f>IF(SUM($G$17:G20)&gt;=600,"2차달성",IF(SUM($G$17:G20)&gt;=400,"1차달성",""))</f>
        <v>1차달성</v>
      </c>
    </row>
    <row r="21" spans="1:9" x14ac:dyDescent="0.4">
      <c r="A21" s="4" t="s">
        <v>34</v>
      </c>
      <c r="B21" s="4">
        <v>85</v>
      </c>
      <c r="C21" s="4">
        <v>6</v>
      </c>
      <c r="D21" s="4" t="str">
        <f t="shared" si="0"/>
        <v>목포</v>
      </c>
      <c r="F21" s="4" t="s">
        <v>48</v>
      </c>
      <c r="G21" s="4">
        <v>93</v>
      </c>
      <c r="H21" s="4">
        <v>8</v>
      </c>
      <c r="I21" s="4" t="str">
        <f>IF(SUM($G$17:G21)&gt;=600,"2차달성",IF(SUM($G$17:G21)&gt;=400,"1차달성",""))</f>
        <v>1차달성</v>
      </c>
    </row>
    <row r="22" spans="1:9" x14ac:dyDescent="0.4">
      <c r="A22" s="4" t="s">
        <v>35</v>
      </c>
      <c r="B22" s="4">
        <v>70</v>
      </c>
      <c r="C22" s="4">
        <v>4</v>
      </c>
      <c r="D22" s="4" t="str">
        <f t="shared" si="0"/>
        <v>청주</v>
      </c>
      <c r="F22" s="4" t="s">
        <v>49</v>
      </c>
      <c r="G22" s="4">
        <v>76</v>
      </c>
      <c r="H22" s="4">
        <v>4</v>
      </c>
      <c r="I22" s="4" t="str">
        <f>IF(SUM($G$17:G22)&gt;=600,"2차달성",IF(SUM($G$17:G22)&gt;=400,"1차달성",""))</f>
        <v>1차달성</v>
      </c>
    </row>
    <row r="23" spans="1:9" x14ac:dyDescent="0.4">
      <c r="A23" s="4" t="s">
        <v>36</v>
      </c>
      <c r="B23" s="4">
        <v>69</v>
      </c>
      <c r="C23" s="4">
        <v>3</v>
      </c>
      <c r="D23" s="4" t="str">
        <f t="shared" si="0"/>
        <v>강릉</v>
      </c>
      <c r="F23" s="4" t="s">
        <v>50</v>
      </c>
      <c r="G23" s="4">
        <v>89</v>
      </c>
      <c r="H23" s="4">
        <v>3</v>
      </c>
      <c r="I23" s="4" t="str">
        <f>IF(SUM($G$17:G23)&gt;=600,"2차달성",IF(SUM($G$17:G23)&gt;=400,"1차달성",""))</f>
        <v>2차달성</v>
      </c>
    </row>
    <row r="24" spans="1:9" x14ac:dyDescent="0.4">
      <c r="A24" s="4" t="s">
        <v>37</v>
      </c>
      <c r="B24" s="4">
        <v>92</v>
      </c>
      <c r="C24" s="4">
        <v>5</v>
      </c>
      <c r="D24" s="4" t="str">
        <f t="shared" si="0"/>
        <v>대구</v>
      </c>
      <c r="F24" s="4" t="s">
        <v>51</v>
      </c>
      <c r="G24" s="4">
        <v>111</v>
      </c>
      <c r="H24" s="4">
        <v>5</v>
      </c>
      <c r="I24" s="4" t="str">
        <f>IF(SUM($G$17:G24)&gt;=600,"2차달성",IF(SUM($G$17:G24)&gt;=400,"1차달성",""))</f>
        <v>2차달성</v>
      </c>
    </row>
    <row r="26" spans="1:9" x14ac:dyDescent="0.4">
      <c r="A26" s="2" t="s">
        <v>52</v>
      </c>
      <c r="B26" s="3" t="s">
        <v>53</v>
      </c>
    </row>
    <row r="27" spans="1:9" x14ac:dyDescent="0.4">
      <c r="A27" s="4" t="s">
        <v>54</v>
      </c>
      <c r="B27" s="4" t="s">
        <v>55</v>
      </c>
      <c r="C27" s="6" t="s">
        <v>56</v>
      </c>
    </row>
    <row r="28" spans="1:9" x14ac:dyDescent="0.4">
      <c r="A28" s="4" t="s">
        <v>57</v>
      </c>
      <c r="B28" s="5">
        <v>6841000</v>
      </c>
      <c r="C28" s="5">
        <f>B28/INDEX($F$34:$H$35,2,MATCH(LEFT(A28,3),$F$34:$H$34,0))</f>
        <v>7890.4267589388701</v>
      </c>
    </row>
    <row r="29" spans="1:9" x14ac:dyDescent="0.4">
      <c r="A29" s="4" t="s">
        <v>58</v>
      </c>
      <c r="B29" s="5">
        <v>8200000</v>
      </c>
      <c r="C29" s="5">
        <f t="shared" ref="C29:C35" si="1">B29/INDEX($F$34:$H$35,2,MATCH(LEFT(A29,3),$F$34:$H$34,0))</f>
        <v>7308.3778966131904</v>
      </c>
    </row>
    <row r="30" spans="1:9" x14ac:dyDescent="0.4">
      <c r="A30" s="4" t="s">
        <v>59</v>
      </c>
      <c r="B30" s="5">
        <v>4985000</v>
      </c>
      <c r="C30" s="5">
        <f t="shared" si="1"/>
        <v>4442.9590017825312</v>
      </c>
    </row>
    <row r="31" spans="1:9" x14ac:dyDescent="0.4">
      <c r="A31" s="4" t="s">
        <v>60</v>
      </c>
      <c r="B31" s="5">
        <v>7650000</v>
      </c>
      <c r="C31" s="5">
        <f t="shared" si="1"/>
        <v>4808.2966687617854</v>
      </c>
    </row>
    <row r="32" spans="1:9" x14ac:dyDescent="0.4">
      <c r="A32" s="4" t="s">
        <v>61</v>
      </c>
      <c r="B32" s="5">
        <v>6683000</v>
      </c>
      <c r="C32" s="5">
        <f t="shared" si="1"/>
        <v>7708.1891580161473</v>
      </c>
    </row>
    <row r="33" spans="1:8" x14ac:dyDescent="0.4">
      <c r="A33" s="4" t="s">
        <v>62</v>
      </c>
      <c r="B33" s="5">
        <v>6150000</v>
      </c>
      <c r="C33" s="5">
        <f t="shared" si="1"/>
        <v>3865.4934003771214</v>
      </c>
      <c r="E33" t="s">
        <v>65</v>
      </c>
    </row>
    <row r="34" spans="1:8" x14ac:dyDescent="0.4">
      <c r="A34" s="4" t="s">
        <v>63</v>
      </c>
      <c r="B34" s="5">
        <v>7240000</v>
      </c>
      <c r="C34" s="5">
        <f t="shared" si="1"/>
        <v>8350.6343713956176</v>
      </c>
      <c r="E34" s="4" t="s">
        <v>66</v>
      </c>
      <c r="F34" s="4" t="s">
        <v>67</v>
      </c>
      <c r="G34" s="4" t="s">
        <v>68</v>
      </c>
      <c r="H34" s="4" t="s">
        <v>69</v>
      </c>
    </row>
    <row r="35" spans="1:8" x14ac:dyDescent="0.4">
      <c r="A35" s="4" t="s">
        <v>64</v>
      </c>
      <c r="B35" s="5">
        <v>8060000</v>
      </c>
      <c r="C35" s="5">
        <f t="shared" si="1"/>
        <v>7183.6007130124781</v>
      </c>
      <c r="E35" s="4" t="s">
        <v>70</v>
      </c>
      <c r="F35" s="5">
        <v>1122</v>
      </c>
      <c r="G35" s="5">
        <v>867</v>
      </c>
      <c r="H35" s="5">
        <v>1591</v>
      </c>
    </row>
  </sheetData>
  <mergeCells count="2">
    <mergeCell ref="F12:H12"/>
    <mergeCell ref="A12:C12"/>
  </mergeCells>
  <phoneticPr fontId="1" type="noConversion"/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52A3692-5FA2-4EDE-8DC2-457C17D52B1E}">
  <dimension ref="B1:I23"/>
  <sheetViews>
    <sheetView topLeftCell="A12" workbookViewId="0">
      <selection activeCell="D4" sqref="D4"/>
    </sheetView>
  </sheetViews>
  <sheetFormatPr defaultRowHeight="17.399999999999999" outlineLevelRow="3" x14ac:dyDescent="0.4"/>
  <cols>
    <col min="1" max="1" width="2.59765625" customWidth="1"/>
    <col min="8" max="9" width="10.3984375" bestFit="1" customWidth="1"/>
  </cols>
  <sheetData>
    <row r="1" spans="2:9" ht="21" x14ac:dyDescent="0.4">
      <c r="B1" s="36" t="s">
        <v>147</v>
      </c>
      <c r="C1" s="36"/>
      <c r="D1" s="36"/>
      <c r="E1" s="36"/>
      <c r="F1" s="36"/>
      <c r="G1" s="36"/>
      <c r="H1" s="36"/>
      <c r="I1" s="36"/>
    </row>
    <row r="3" spans="2:9" x14ac:dyDescent="0.4">
      <c r="B3" s="4" t="s">
        <v>5</v>
      </c>
      <c r="C3" s="4" t="s">
        <v>148</v>
      </c>
      <c r="D3" s="4" t="s">
        <v>149</v>
      </c>
      <c r="E3" s="4" t="s">
        <v>150</v>
      </c>
      <c r="F3" s="4" t="s">
        <v>41</v>
      </c>
      <c r="G3" s="4" t="s">
        <v>151</v>
      </c>
      <c r="H3" s="4" t="s">
        <v>152</v>
      </c>
      <c r="I3" s="4" t="s">
        <v>153</v>
      </c>
    </row>
    <row r="4" spans="2:9" outlineLevel="3" x14ac:dyDescent="0.4">
      <c r="B4" s="4" t="s">
        <v>161</v>
      </c>
      <c r="C4" s="4" t="s">
        <v>125</v>
      </c>
      <c r="D4" s="4" t="s">
        <v>162</v>
      </c>
      <c r="E4" s="4" t="s">
        <v>163</v>
      </c>
      <c r="F4" s="4">
        <v>90</v>
      </c>
      <c r="G4" s="4">
        <v>30</v>
      </c>
      <c r="H4" s="4">
        <v>8</v>
      </c>
      <c r="I4" s="7">
        <v>0.27</v>
      </c>
    </row>
    <row r="5" spans="2:9" outlineLevel="3" x14ac:dyDescent="0.4">
      <c r="B5" s="4" t="s">
        <v>164</v>
      </c>
      <c r="C5" s="4" t="s">
        <v>125</v>
      </c>
      <c r="D5" s="4" t="s">
        <v>165</v>
      </c>
      <c r="E5" s="4" t="s">
        <v>163</v>
      </c>
      <c r="F5" s="4">
        <v>300</v>
      </c>
      <c r="G5" s="4">
        <v>100</v>
      </c>
      <c r="H5" s="4">
        <v>65</v>
      </c>
      <c r="I5" s="7">
        <v>0.65</v>
      </c>
    </row>
    <row r="6" spans="2:9" outlineLevel="2" x14ac:dyDescent="0.4">
      <c r="B6" s="4"/>
      <c r="C6" s="4"/>
      <c r="D6" s="4"/>
      <c r="E6" s="16" t="s">
        <v>323</v>
      </c>
      <c r="F6" s="4"/>
      <c r="G6" s="4"/>
      <c r="H6" s="4">
        <f>SUBTOTAL(9,H4:H5)</f>
        <v>73</v>
      </c>
      <c r="I6" s="7"/>
    </row>
    <row r="7" spans="2:9" outlineLevel="3" x14ac:dyDescent="0.4">
      <c r="B7" s="4" t="s">
        <v>159</v>
      </c>
      <c r="C7" s="4" t="s">
        <v>125</v>
      </c>
      <c r="D7" s="4" t="s">
        <v>160</v>
      </c>
      <c r="E7" s="4" t="s">
        <v>156</v>
      </c>
      <c r="F7" s="4">
        <v>85</v>
      </c>
      <c r="G7" s="4">
        <v>30</v>
      </c>
      <c r="H7" s="4">
        <v>9</v>
      </c>
      <c r="I7" s="7">
        <v>0.3</v>
      </c>
    </row>
    <row r="8" spans="2:9" outlineLevel="2" x14ac:dyDescent="0.4">
      <c r="B8" s="4"/>
      <c r="C8" s="4"/>
      <c r="D8" s="4"/>
      <c r="E8" s="16" t="s">
        <v>324</v>
      </c>
      <c r="F8" s="4"/>
      <c r="G8" s="4"/>
      <c r="H8" s="4">
        <f>SUBTOTAL(9,H7:H7)</f>
        <v>9</v>
      </c>
      <c r="I8" s="7"/>
    </row>
    <row r="9" spans="2:9" outlineLevel="1" x14ac:dyDescent="0.4">
      <c r="B9" s="4"/>
      <c r="C9" s="16" t="s">
        <v>319</v>
      </c>
      <c r="D9" s="4"/>
      <c r="E9" s="4"/>
      <c r="F9" s="4">
        <f>SUBTOTAL(1,F4:F7)</f>
        <v>158.33333333333334</v>
      </c>
      <c r="G9" s="4">
        <f>SUBTOTAL(1,G4:G7)</f>
        <v>53.333333333333336</v>
      </c>
      <c r="H9" s="4"/>
      <c r="I9" s="7"/>
    </row>
    <row r="10" spans="2:9" outlineLevel="3" x14ac:dyDescent="0.4">
      <c r="B10" s="4" t="s">
        <v>171</v>
      </c>
      <c r="C10" s="4" t="s">
        <v>129</v>
      </c>
      <c r="D10" s="4" t="s">
        <v>172</v>
      </c>
      <c r="E10" s="4" t="s">
        <v>168</v>
      </c>
      <c r="F10" s="4">
        <v>250</v>
      </c>
      <c r="G10" s="4">
        <v>100</v>
      </c>
      <c r="H10" s="4">
        <v>75</v>
      </c>
      <c r="I10" s="7">
        <v>0.75</v>
      </c>
    </row>
    <row r="11" spans="2:9" outlineLevel="3" x14ac:dyDescent="0.4">
      <c r="B11" s="4" t="s">
        <v>173</v>
      </c>
      <c r="C11" s="4" t="s">
        <v>129</v>
      </c>
      <c r="D11" s="4" t="s">
        <v>174</v>
      </c>
      <c r="E11" s="4" t="s">
        <v>168</v>
      </c>
      <c r="F11" s="4">
        <v>45</v>
      </c>
      <c r="G11" s="4">
        <v>60</v>
      </c>
      <c r="H11" s="4">
        <v>15</v>
      </c>
      <c r="I11" s="7">
        <v>0.25</v>
      </c>
    </row>
    <row r="12" spans="2:9" outlineLevel="2" x14ac:dyDescent="0.4">
      <c r="B12" s="4"/>
      <c r="C12" s="4"/>
      <c r="D12" s="4"/>
      <c r="E12" s="16" t="s">
        <v>325</v>
      </c>
      <c r="F12" s="4"/>
      <c r="G12" s="4"/>
      <c r="H12" s="4">
        <f>SUBTOTAL(9,H10:H11)</f>
        <v>90</v>
      </c>
      <c r="I12" s="7"/>
    </row>
    <row r="13" spans="2:9" outlineLevel="3" x14ac:dyDescent="0.4">
      <c r="B13" s="4" t="s">
        <v>157</v>
      </c>
      <c r="C13" s="4" t="s">
        <v>129</v>
      </c>
      <c r="D13" s="4" t="s">
        <v>158</v>
      </c>
      <c r="E13" s="4" t="s">
        <v>156</v>
      </c>
      <c r="F13" s="4">
        <v>190</v>
      </c>
      <c r="G13" s="4">
        <v>70</v>
      </c>
      <c r="H13" s="4">
        <v>21</v>
      </c>
      <c r="I13" s="7">
        <v>0.3</v>
      </c>
    </row>
    <row r="14" spans="2:9" outlineLevel="2" x14ac:dyDescent="0.4">
      <c r="B14" s="4"/>
      <c r="C14" s="4"/>
      <c r="D14" s="4"/>
      <c r="E14" s="16" t="s">
        <v>324</v>
      </c>
      <c r="F14" s="4"/>
      <c r="G14" s="4"/>
      <c r="H14" s="4">
        <f>SUBTOTAL(9,H13:H13)</f>
        <v>21</v>
      </c>
      <c r="I14" s="7"/>
    </row>
    <row r="15" spans="2:9" outlineLevel="1" x14ac:dyDescent="0.4">
      <c r="B15" s="4"/>
      <c r="C15" s="16" t="s">
        <v>320</v>
      </c>
      <c r="D15" s="4"/>
      <c r="E15" s="4"/>
      <c r="F15" s="4">
        <f>SUBTOTAL(1,F10:F13)</f>
        <v>161.66666666666666</v>
      </c>
      <c r="G15" s="4">
        <f>SUBTOTAL(1,G10:G13)</f>
        <v>76.666666666666671</v>
      </c>
      <c r="H15" s="4"/>
      <c r="I15" s="7"/>
    </row>
    <row r="16" spans="2:9" outlineLevel="3" x14ac:dyDescent="0.4">
      <c r="B16" s="4" t="s">
        <v>166</v>
      </c>
      <c r="C16" s="4" t="s">
        <v>132</v>
      </c>
      <c r="D16" s="4" t="s">
        <v>167</v>
      </c>
      <c r="E16" s="4" t="s">
        <v>168</v>
      </c>
      <c r="F16" s="4">
        <v>160</v>
      </c>
      <c r="G16" s="4">
        <v>70</v>
      </c>
      <c r="H16" s="4">
        <v>18</v>
      </c>
      <c r="I16" s="7">
        <v>0.26</v>
      </c>
    </row>
    <row r="17" spans="2:9" outlineLevel="3" x14ac:dyDescent="0.4">
      <c r="B17" s="4" t="s">
        <v>169</v>
      </c>
      <c r="C17" s="4" t="s">
        <v>132</v>
      </c>
      <c r="D17" s="4" t="s">
        <v>170</v>
      </c>
      <c r="E17" s="4" t="s">
        <v>168</v>
      </c>
      <c r="F17" s="4">
        <v>180</v>
      </c>
      <c r="G17" s="4">
        <v>70</v>
      </c>
      <c r="H17" s="4">
        <v>55</v>
      </c>
      <c r="I17" s="7">
        <v>0.79</v>
      </c>
    </row>
    <row r="18" spans="2:9" outlineLevel="2" x14ac:dyDescent="0.4">
      <c r="B18" s="4"/>
      <c r="C18" s="4"/>
      <c r="D18" s="4"/>
      <c r="E18" s="16" t="s">
        <v>325</v>
      </c>
      <c r="F18" s="4"/>
      <c r="G18" s="4"/>
      <c r="H18" s="4">
        <f>SUBTOTAL(9,H16:H17)</f>
        <v>73</v>
      </c>
      <c r="I18" s="7"/>
    </row>
    <row r="19" spans="2:9" outlineLevel="3" x14ac:dyDescent="0.4">
      <c r="B19" s="4" t="s">
        <v>154</v>
      </c>
      <c r="C19" s="4" t="s">
        <v>132</v>
      </c>
      <c r="D19" s="4" t="s">
        <v>155</v>
      </c>
      <c r="E19" s="4" t="s">
        <v>156</v>
      </c>
      <c r="F19" s="4">
        <v>210</v>
      </c>
      <c r="G19" s="4">
        <v>100</v>
      </c>
      <c r="H19" s="4">
        <v>30</v>
      </c>
      <c r="I19" s="7">
        <v>0.3</v>
      </c>
    </row>
    <row r="20" spans="2:9" outlineLevel="2" x14ac:dyDescent="0.4">
      <c r="B20" s="1"/>
      <c r="C20" s="1"/>
      <c r="D20" s="1"/>
      <c r="E20" s="17" t="s">
        <v>324</v>
      </c>
      <c r="F20" s="1"/>
      <c r="G20" s="1"/>
      <c r="H20" s="1">
        <f>SUBTOTAL(9,H19:H19)</f>
        <v>30</v>
      </c>
      <c r="I20" s="8"/>
    </row>
    <row r="21" spans="2:9" outlineLevel="1" x14ac:dyDescent="0.4">
      <c r="B21" s="1"/>
      <c r="C21" s="17" t="s">
        <v>321</v>
      </c>
      <c r="D21" s="1"/>
      <c r="E21" s="1"/>
      <c r="F21" s="1">
        <f>SUBTOTAL(1,F16:F19)</f>
        <v>183.33333333333334</v>
      </c>
      <c r="G21" s="1">
        <f>SUBTOTAL(1,G16:G19)</f>
        <v>80</v>
      </c>
      <c r="H21" s="1"/>
      <c r="I21" s="8"/>
    </row>
    <row r="22" spans="2:9" x14ac:dyDescent="0.4">
      <c r="B22" s="1"/>
      <c r="C22" s="17"/>
      <c r="D22" s="1"/>
      <c r="E22" s="17" t="s">
        <v>326</v>
      </c>
      <c r="F22" s="1"/>
      <c r="G22" s="1"/>
      <c r="H22" s="1">
        <f>SUBTOTAL(9,H4:H19)</f>
        <v>296</v>
      </c>
      <c r="I22" s="8"/>
    </row>
    <row r="23" spans="2:9" x14ac:dyDescent="0.4">
      <c r="B23" s="1"/>
      <c r="C23" s="17" t="s">
        <v>322</v>
      </c>
      <c r="D23" s="1"/>
      <c r="E23" s="1"/>
      <c r="F23" s="1">
        <f>SUBTOTAL(1,F4:F19)</f>
        <v>167.77777777777777</v>
      </c>
      <c r="G23" s="1">
        <f>SUBTOTAL(1,G4:G19)</f>
        <v>70</v>
      </c>
      <c r="H23" s="1"/>
      <c r="I23" s="8"/>
    </row>
  </sheetData>
  <sortState xmlns:xlrd2="http://schemas.microsoft.com/office/spreadsheetml/2017/richdata2" ref="B4:I19">
    <sortCondition ref="C4:C19"/>
    <sortCondition ref="E4:E19"/>
  </sortState>
  <mergeCells count="1">
    <mergeCell ref="B1:I1"/>
  </mergeCells>
  <phoneticPr fontId="1" type="noConversion"/>
  <pageMargins left="0.7" right="0.7" top="0.75" bottom="0.75" header="0.3" footer="0.3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51A07F4-DF05-4A2A-9EF5-835CD776EEF7}">
  <dimension ref="A1:G26"/>
  <sheetViews>
    <sheetView topLeftCell="A6" workbookViewId="0">
      <selection activeCell="B20" sqref="B20:D26"/>
    </sheetView>
  </sheetViews>
  <sheetFormatPr defaultRowHeight="17.399999999999999" x14ac:dyDescent="0.4"/>
  <cols>
    <col min="1" max="1" width="14.19921875" bestFit="1" customWidth="1"/>
    <col min="2" max="5" width="10.8984375" bestFit="1" customWidth="1"/>
    <col min="6" max="6" width="8.69921875" customWidth="1"/>
    <col min="7" max="7" width="9.09765625" bestFit="1" customWidth="1"/>
  </cols>
  <sheetData>
    <row r="1" spans="1:7" ht="21" x14ac:dyDescent="0.4">
      <c r="A1" s="36" t="s">
        <v>175</v>
      </c>
      <c r="B1" s="36"/>
      <c r="C1" s="36"/>
      <c r="D1" s="36"/>
      <c r="E1" s="36"/>
      <c r="F1" s="36"/>
      <c r="G1" s="36"/>
    </row>
    <row r="3" spans="1:7" x14ac:dyDescent="0.4">
      <c r="A3" s="4" t="s">
        <v>176</v>
      </c>
      <c r="B3" s="4" t="s">
        <v>177</v>
      </c>
      <c r="C3" s="4" t="s">
        <v>178</v>
      </c>
      <c r="D3" s="4" t="s">
        <v>179</v>
      </c>
      <c r="E3" s="4" t="s">
        <v>180</v>
      </c>
      <c r="F3" s="4" t="s">
        <v>181</v>
      </c>
      <c r="G3" s="4" t="s">
        <v>182</v>
      </c>
    </row>
    <row r="4" spans="1:7" x14ac:dyDescent="0.4">
      <c r="A4" s="4" t="s">
        <v>183</v>
      </c>
      <c r="B4" s="4" t="s">
        <v>184</v>
      </c>
      <c r="C4" s="5">
        <v>150</v>
      </c>
      <c r="D4" s="5">
        <v>1200</v>
      </c>
      <c r="E4" s="5">
        <f>1300*D4</f>
        <v>1560000</v>
      </c>
      <c r="F4" s="5">
        <v>1300</v>
      </c>
      <c r="G4" s="5">
        <f>F4*500</f>
        <v>650000</v>
      </c>
    </row>
    <row r="5" spans="1:7" x14ac:dyDescent="0.4">
      <c r="A5" s="4" t="s">
        <v>183</v>
      </c>
      <c r="B5" s="4" t="s">
        <v>185</v>
      </c>
      <c r="C5" s="5">
        <v>300</v>
      </c>
      <c r="D5" s="5">
        <v>800</v>
      </c>
      <c r="E5" s="5">
        <f t="shared" ref="E5:E12" si="0">1300*D5</f>
        <v>1040000</v>
      </c>
      <c r="F5" s="5">
        <v>1000</v>
      </c>
      <c r="G5" s="5">
        <f t="shared" ref="G5:G12" si="1">F5*500</f>
        <v>500000</v>
      </c>
    </row>
    <row r="6" spans="1:7" x14ac:dyDescent="0.4">
      <c r="A6" s="4" t="s">
        <v>183</v>
      </c>
      <c r="B6" s="4" t="s">
        <v>186</v>
      </c>
      <c r="C6" s="5">
        <v>120</v>
      </c>
      <c r="D6" s="5">
        <v>1100</v>
      </c>
      <c r="E6" s="5">
        <f t="shared" si="0"/>
        <v>1430000</v>
      </c>
      <c r="F6" s="5">
        <v>1000</v>
      </c>
      <c r="G6" s="5">
        <f t="shared" si="1"/>
        <v>500000</v>
      </c>
    </row>
    <row r="7" spans="1:7" x14ac:dyDescent="0.4">
      <c r="A7" s="4" t="s">
        <v>187</v>
      </c>
      <c r="B7" s="4" t="s">
        <v>188</v>
      </c>
      <c r="C7" s="5">
        <v>100</v>
      </c>
      <c r="D7" s="5">
        <v>1200</v>
      </c>
      <c r="E7" s="5">
        <f t="shared" si="0"/>
        <v>1560000</v>
      </c>
      <c r="F7" s="5">
        <v>1100</v>
      </c>
      <c r="G7" s="5">
        <f t="shared" si="1"/>
        <v>550000</v>
      </c>
    </row>
    <row r="8" spans="1:7" x14ac:dyDescent="0.4">
      <c r="A8" s="4" t="s">
        <v>187</v>
      </c>
      <c r="B8" s="4" t="s">
        <v>189</v>
      </c>
      <c r="C8" s="5">
        <v>200</v>
      </c>
      <c r="D8" s="5">
        <v>900</v>
      </c>
      <c r="E8" s="5">
        <f t="shared" si="0"/>
        <v>1170000</v>
      </c>
      <c r="F8" s="5">
        <v>1000</v>
      </c>
      <c r="G8" s="5">
        <f t="shared" si="1"/>
        <v>500000</v>
      </c>
    </row>
    <row r="9" spans="1:7" x14ac:dyDescent="0.4">
      <c r="A9" s="4" t="s">
        <v>187</v>
      </c>
      <c r="B9" s="4" t="s">
        <v>190</v>
      </c>
      <c r="C9" s="5">
        <v>250</v>
      </c>
      <c r="D9" s="5">
        <v>700</v>
      </c>
      <c r="E9" s="5">
        <f t="shared" si="0"/>
        <v>910000</v>
      </c>
      <c r="F9" s="5">
        <v>850</v>
      </c>
      <c r="G9" s="5">
        <f t="shared" si="1"/>
        <v>425000</v>
      </c>
    </row>
    <row r="10" spans="1:7" x14ac:dyDescent="0.4">
      <c r="A10" s="4" t="s">
        <v>191</v>
      </c>
      <c r="B10" s="4" t="s">
        <v>192</v>
      </c>
      <c r="C10" s="5">
        <v>80</v>
      </c>
      <c r="D10" s="5">
        <v>1300</v>
      </c>
      <c r="E10" s="5">
        <f t="shared" si="0"/>
        <v>1690000</v>
      </c>
      <c r="F10" s="5">
        <v>1200</v>
      </c>
      <c r="G10" s="5">
        <f t="shared" si="1"/>
        <v>600000</v>
      </c>
    </row>
    <row r="11" spans="1:7" x14ac:dyDescent="0.4">
      <c r="A11" s="4" t="s">
        <v>191</v>
      </c>
      <c r="B11" s="4" t="s">
        <v>193</v>
      </c>
      <c r="C11" s="5">
        <v>100</v>
      </c>
      <c r="D11" s="5">
        <v>1000</v>
      </c>
      <c r="E11" s="5">
        <f t="shared" si="0"/>
        <v>1300000</v>
      </c>
      <c r="F11" s="5">
        <v>1050</v>
      </c>
      <c r="G11" s="5">
        <f t="shared" si="1"/>
        <v>525000</v>
      </c>
    </row>
    <row r="12" spans="1:7" x14ac:dyDescent="0.4">
      <c r="A12" s="4" t="s">
        <v>191</v>
      </c>
      <c r="B12" s="4" t="s">
        <v>194</v>
      </c>
      <c r="C12" s="5">
        <v>80</v>
      </c>
      <c r="D12" s="5">
        <v>800</v>
      </c>
      <c r="E12" s="5">
        <f t="shared" si="0"/>
        <v>1040000</v>
      </c>
      <c r="F12" s="5">
        <v>700</v>
      </c>
      <c r="G12" s="5">
        <f t="shared" si="1"/>
        <v>350000</v>
      </c>
    </row>
    <row r="18" spans="1:4" x14ac:dyDescent="0.4">
      <c r="A18" s="18" t="s">
        <v>327</v>
      </c>
      <c r="B18" s="18" t="s">
        <v>176</v>
      </c>
    </row>
    <row r="19" spans="1:4" x14ac:dyDescent="0.4">
      <c r="A19" s="18" t="s">
        <v>177</v>
      </c>
      <c r="B19" t="s">
        <v>183</v>
      </c>
      <c r="C19" t="s">
        <v>187</v>
      </c>
      <c r="D19" t="s">
        <v>326</v>
      </c>
    </row>
    <row r="20" spans="1:4" x14ac:dyDescent="0.4">
      <c r="A20" t="s">
        <v>185</v>
      </c>
      <c r="B20" s="19">
        <v>500000</v>
      </c>
      <c r="C20" s="19"/>
      <c r="D20" s="19">
        <v>500000</v>
      </c>
    </row>
    <row r="21" spans="1:4" x14ac:dyDescent="0.4">
      <c r="A21" t="s">
        <v>186</v>
      </c>
      <c r="B21" s="19">
        <v>500000</v>
      </c>
      <c r="C21" s="19"/>
      <c r="D21" s="19">
        <v>500000</v>
      </c>
    </row>
    <row r="22" spans="1:4" x14ac:dyDescent="0.4">
      <c r="A22" t="s">
        <v>190</v>
      </c>
      <c r="B22" s="19"/>
      <c r="C22" s="19">
        <v>425000</v>
      </c>
      <c r="D22" s="19">
        <v>425000</v>
      </c>
    </row>
    <row r="23" spans="1:4" x14ac:dyDescent="0.4">
      <c r="A23" t="s">
        <v>189</v>
      </c>
      <c r="B23" s="19"/>
      <c r="C23" s="19">
        <v>500000</v>
      </c>
      <c r="D23" s="19">
        <v>500000</v>
      </c>
    </row>
    <row r="24" spans="1:4" x14ac:dyDescent="0.4">
      <c r="A24" t="s">
        <v>188</v>
      </c>
      <c r="B24" s="19"/>
      <c r="C24" s="19">
        <v>550000</v>
      </c>
      <c r="D24" s="19">
        <v>550000</v>
      </c>
    </row>
    <row r="25" spans="1:4" x14ac:dyDescent="0.4">
      <c r="A25" t="s">
        <v>184</v>
      </c>
      <c r="B25" s="19">
        <v>650000</v>
      </c>
      <c r="C25" s="19"/>
      <c r="D25" s="19">
        <v>650000</v>
      </c>
    </row>
    <row r="26" spans="1:4" x14ac:dyDescent="0.4">
      <c r="A26" t="s">
        <v>326</v>
      </c>
      <c r="B26" s="19">
        <v>1650000</v>
      </c>
      <c r="C26" s="19">
        <v>1475000</v>
      </c>
      <c r="D26" s="19">
        <v>3125000</v>
      </c>
    </row>
  </sheetData>
  <mergeCells count="1">
    <mergeCell ref="A1:G1"/>
  </mergeCells>
  <phoneticPr fontId="1" type="noConversion"/>
  <pageMargins left="0.7" right="0.7" top="0.75" bottom="0.75" header="0.3" footer="0.3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F0B6F9D-072A-4936-A3EC-E32F28182667}">
  <dimension ref="A1:E8"/>
  <sheetViews>
    <sheetView workbookViewId="0">
      <selection activeCell="M6" sqref="M6"/>
    </sheetView>
  </sheetViews>
  <sheetFormatPr defaultRowHeight="17.399999999999999" x14ac:dyDescent="0.4"/>
  <cols>
    <col min="1" max="2" width="10.59765625" customWidth="1"/>
    <col min="3" max="3" width="5.59765625" customWidth="1"/>
  </cols>
  <sheetData>
    <row r="1" spans="1:5" x14ac:dyDescent="0.4">
      <c r="A1" s="45" t="s">
        <v>195</v>
      </c>
      <c r="B1" s="45"/>
    </row>
    <row r="3" spans="1:5" x14ac:dyDescent="0.4">
      <c r="A3" s="4" t="s">
        <v>196</v>
      </c>
      <c r="B3" s="4" t="s">
        <v>197</v>
      </c>
      <c r="D3" s="4" t="s">
        <v>202</v>
      </c>
      <c r="E3" s="4" t="s">
        <v>203</v>
      </c>
    </row>
    <row r="4" spans="1:5" x14ac:dyDescent="0.4">
      <c r="A4" s="4" t="s">
        <v>198</v>
      </c>
      <c r="B4" s="10">
        <v>2450</v>
      </c>
      <c r="D4" s="10"/>
      <c r="E4" s="9">
        <f>B5/B4</f>
        <v>0.48979591836734693</v>
      </c>
    </row>
    <row r="5" spans="1:5" x14ac:dyDescent="0.4">
      <c r="A5" s="4" t="s">
        <v>199</v>
      </c>
      <c r="B5" s="10">
        <v>1200</v>
      </c>
      <c r="D5" s="12">
        <v>1000</v>
      </c>
      <c r="E5" s="9">
        <f t="dataTable" ref="E5:E8" dt2D="0" dtr="0" r1="B5"/>
        <v>0.40816326530612246</v>
      </c>
    </row>
    <row r="6" spans="1:5" x14ac:dyDescent="0.4">
      <c r="A6" s="4" t="s">
        <v>200</v>
      </c>
      <c r="B6" s="11">
        <f>B5/B4</f>
        <v>0.48979591836734693</v>
      </c>
      <c r="D6" s="12">
        <v>1500</v>
      </c>
      <c r="E6" s="9">
        <v>0.61224489795918369</v>
      </c>
    </row>
    <row r="7" spans="1:5" x14ac:dyDescent="0.4">
      <c r="A7" s="4" t="s">
        <v>201</v>
      </c>
      <c r="B7" s="10">
        <v>-1250</v>
      </c>
      <c r="D7" s="12">
        <v>2000</v>
      </c>
      <c r="E7" s="9">
        <v>0.81632653061224492</v>
      </c>
    </row>
    <row r="8" spans="1:5" x14ac:dyDescent="0.4">
      <c r="D8" s="12">
        <v>2500</v>
      </c>
      <c r="E8" s="9">
        <v>1.0204081632653061</v>
      </c>
    </row>
  </sheetData>
  <mergeCells count="1">
    <mergeCell ref="A1:B1"/>
  </mergeCells>
  <phoneticPr fontId="1" type="noConversion"/>
  <pageMargins left="0.7" right="0.7" top="0.75" bottom="0.75" header="0.3" footer="0.3"/>
</worksheet>
</file>

<file path=xl/worksheets/sheet9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E6015D3-D7EB-4691-853E-B0059126ED76}">
  <dimension ref="A1:I12"/>
  <sheetViews>
    <sheetView workbookViewId="0">
      <selection activeCell="J11" sqref="J11"/>
    </sheetView>
  </sheetViews>
  <sheetFormatPr defaultRowHeight="17.399999999999999" x14ac:dyDescent="0.4"/>
  <cols>
    <col min="4" max="4" width="10.59765625" bestFit="1" customWidth="1"/>
    <col min="6" max="6" width="10.3984375" bestFit="1" customWidth="1"/>
    <col min="8" max="8" width="10.3984375" bestFit="1" customWidth="1"/>
  </cols>
  <sheetData>
    <row r="1" spans="1:9" ht="21" x14ac:dyDescent="0.4">
      <c r="A1" s="36" t="s">
        <v>204</v>
      </c>
      <c r="B1" s="36"/>
      <c r="C1" s="36"/>
      <c r="D1" s="36"/>
      <c r="E1" s="36"/>
      <c r="F1" s="36"/>
      <c r="G1" s="36"/>
      <c r="H1" s="36"/>
      <c r="I1" s="36"/>
    </row>
    <row r="3" spans="1:9" x14ac:dyDescent="0.4">
      <c r="A3" s="4" t="s">
        <v>205</v>
      </c>
      <c r="B3" s="4" t="s">
        <v>206</v>
      </c>
      <c r="C3" s="4" t="s">
        <v>207</v>
      </c>
      <c r="D3" s="4" t="s">
        <v>208</v>
      </c>
      <c r="E3" s="4" t="s">
        <v>209</v>
      </c>
      <c r="F3" s="4" t="s">
        <v>210</v>
      </c>
      <c r="G3" s="4" t="s">
        <v>211</v>
      </c>
      <c r="H3" s="4" t="s">
        <v>212</v>
      </c>
      <c r="I3" s="4" t="s">
        <v>213</v>
      </c>
    </row>
    <row r="4" spans="1:9" x14ac:dyDescent="0.4">
      <c r="A4" s="4" t="s">
        <v>214</v>
      </c>
      <c r="B4" s="4" t="s">
        <v>215</v>
      </c>
      <c r="C4" s="4" t="s">
        <v>216</v>
      </c>
      <c r="D4" s="5">
        <v>700000</v>
      </c>
      <c r="E4" s="20">
        <v>0.1</v>
      </c>
      <c r="F4" s="5">
        <v>700</v>
      </c>
      <c r="G4" s="4">
        <v>10</v>
      </c>
      <c r="H4" s="5">
        <v>200</v>
      </c>
      <c r="I4" s="21">
        <f>F4+H4</f>
        <v>900</v>
      </c>
    </row>
    <row r="5" spans="1:9" x14ac:dyDescent="0.4">
      <c r="A5" s="4" t="s">
        <v>217</v>
      </c>
      <c r="B5" s="4" t="s">
        <v>218</v>
      </c>
      <c r="C5" s="4" t="s">
        <v>219</v>
      </c>
      <c r="D5" s="5">
        <v>1600000</v>
      </c>
      <c r="E5" s="20">
        <v>0.2</v>
      </c>
      <c r="F5" s="5">
        <v>3200</v>
      </c>
      <c r="G5" s="4">
        <v>15</v>
      </c>
      <c r="H5" s="5">
        <v>300</v>
      </c>
      <c r="I5" s="21">
        <f t="shared" ref="I5:I12" si="0">F5+H5</f>
        <v>3500</v>
      </c>
    </row>
    <row r="6" spans="1:9" x14ac:dyDescent="0.4">
      <c r="A6" s="4" t="s">
        <v>220</v>
      </c>
      <c r="B6" s="4" t="s">
        <v>221</v>
      </c>
      <c r="C6" s="4" t="s">
        <v>222</v>
      </c>
      <c r="D6" s="5">
        <v>600000</v>
      </c>
      <c r="E6" s="20">
        <v>0.1</v>
      </c>
      <c r="F6" s="5">
        <v>600</v>
      </c>
      <c r="G6" s="4">
        <v>8</v>
      </c>
      <c r="H6" s="5">
        <v>160</v>
      </c>
      <c r="I6" s="21">
        <f t="shared" si="0"/>
        <v>760</v>
      </c>
    </row>
    <row r="7" spans="1:9" x14ac:dyDescent="0.4">
      <c r="A7" s="4" t="s">
        <v>223</v>
      </c>
      <c r="B7" s="4" t="s">
        <v>224</v>
      </c>
      <c r="C7" s="4" t="s">
        <v>222</v>
      </c>
      <c r="D7" s="5">
        <v>2200000</v>
      </c>
      <c r="E7" s="20">
        <v>0.2</v>
      </c>
      <c r="F7" s="5">
        <v>4400</v>
      </c>
      <c r="G7" s="4">
        <v>25</v>
      </c>
      <c r="H7" s="5">
        <v>500</v>
      </c>
      <c r="I7" s="21">
        <f t="shared" si="0"/>
        <v>4900</v>
      </c>
    </row>
    <row r="8" spans="1:9" x14ac:dyDescent="0.4">
      <c r="A8" s="4" t="s">
        <v>225</v>
      </c>
      <c r="B8" s="4" t="s">
        <v>226</v>
      </c>
      <c r="C8" s="4" t="s">
        <v>219</v>
      </c>
      <c r="D8" s="5">
        <v>500000</v>
      </c>
      <c r="E8" s="20">
        <v>0.1</v>
      </c>
      <c r="F8" s="5">
        <v>500</v>
      </c>
      <c r="G8" s="4">
        <v>3</v>
      </c>
      <c r="H8" s="5">
        <v>60</v>
      </c>
      <c r="I8" s="21">
        <f t="shared" si="0"/>
        <v>560</v>
      </c>
    </row>
    <row r="9" spans="1:9" x14ac:dyDescent="0.4">
      <c r="A9" s="4" t="s">
        <v>227</v>
      </c>
      <c r="B9" s="4" t="s">
        <v>228</v>
      </c>
      <c r="C9" s="4" t="s">
        <v>219</v>
      </c>
      <c r="D9" s="5">
        <v>2800000</v>
      </c>
      <c r="E9" s="20">
        <v>0.3</v>
      </c>
      <c r="F9" s="5">
        <v>8400</v>
      </c>
      <c r="G9" s="4">
        <v>9</v>
      </c>
      <c r="H9" s="5">
        <v>180</v>
      </c>
      <c r="I9" s="21">
        <f t="shared" si="0"/>
        <v>8580</v>
      </c>
    </row>
    <row r="10" spans="1:9" x14ac:dyDescent="0.4">
      <c r="A10" s="4" t="s">
        <v>229</v>
      </c>
      <c r="B10" s="4" t="s">
        <v>230</v>
      </c>
      <c r="C10" s="4" t="s">
        <v>216</v>
      </c>
      <c r="D10" s="5">
        <v>300000</v>
      </c>
      <c r="E10" s="20">
        <v>0</v>
      </c>
      <c r="F10" s="5">
        <v>0</v>
      </c>
      <c r="G10" s="4">
        <v>7</v>
      </c>
      <c r="H10" s="5">
        <v>140</v>
      </c>
      <c r="I10" s="21">
        <f t="shared" si="0"/>
        <v>140</v>
      </c>
    </row>
    <row r="11" spans="1:9" x14ac:dyDescent="0.4">
      <c r="A11" s="4" t="s">
        <v>231</v>
      </c>
      <c r="B11" s="4" t="s">
        <v>232</v>
      </c>
      <c r="C11" s="4" t="s">
        <v>216</v>
      </c>
      <c r="D11" s="5">
        <v>3200000</v>
      </c>
      <c r="E11" s="20">
        <v>0.3</v>
      </c>
      <c r="F11" s="5">
        <v>9600</v>
      </c>
      <c r="G11" s="4">
        <v>24</v>
      </c>
      <c r="H11" s="5">
        <v>480</v>
      </c>
      <c r="I11" s="21">
        <f t="shared" si="0"/>
        <v>10080</v>
      </c>
    </row>
    <row r="12" spans="1:9" x14ac:dyDescent="0.4">
      <c r="A12" s="4" t="s">
        <v>233</v>
      </c>
      <c r="B12" s="4" t="s">
        <v>234</v>
      </c>
      <c r="C12" s="4" t="s">
        <v>219</v>
      </c>
      <c r="D12" s="5">
        <v>1500000</v>
      </c>
      <c r="E12" s="20">
        <v>0.2</v>
      </c>
      <c r="F12" s="5">
        <v>3000</v>
      </c>
      <c r="G12" s="4">
        <v>13</v>
      </c>
      <c r="H12" s="5">
        <v>260</v>
      </c>
      <c r="I12" s="21">
        <f t="shared" si="0"/>
        <v>3260</v>
      </c>
    </row>
  </sheetData>
  <mergeCells count="1">
    <mergeCell ref="A1:I1"/>
  </mergeCells>
  <phoneticPr fontId="1" type="noConversion"/>
  <pageMargins left="0.7" right="0.7" top="0.75" bottom="0.75" header="0.3" footer="0.3"/>
  <drawing r:id="rId1"/>
  <legacyDrawing r:id="rId2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3073" r:id="rId3" name="Button 1">
              <controlPr defaultSize="0" print="0" autoFill="0" autoPict="0" macro="[0]!백분율">
                <anchor moveWithCells="1" sizeWithCells="1">
                  <from>
                    <xdr:col>1</xdr:col>
                    <xdr:colOff>0</xdr:colOff>
                    <xdr:row>13</xdr:row>
                    <xdr:rowOff>0</xdr:rowOff>
                  </from>
                  <to>
                    <xdr:col>3</xdr:col>
                    <xdr:colOff>0</xdr:colOff>
                    <xdr:row>15</xdr:row>
                    <xdr:rowOff>0</xdr:rowOff>
                  </to>
                </anchor>
              </controlPr>
            </control>
          </mc:Choice>
        </mc:AlternateContent>
      </controls>
    </mc:Choice>
  </mc:AlternateContent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워크시트</vt:lpstr>
      </vt:variant>
      <vt:variant>
        <vt:i4>10</vt:i4>
      </vt:variant>
      <vt:variant>
        <vt:lpstr>이름 지정된 범위</vt:lpstr>
      </vt:variant>
      <vt:variant>
        <vt:i4>3</vt:i4>
      </vt:variant>
    </vt:vector>
  </HeadingPairs>
  <TitlesOfParts>
    <vt:vector size="13" baseType="lpstr">
      <vt:lpstr>기본작업-1</vt:lpstr>
      <vt:lpstr>기본작업-2</vt:lpstr>
      <vt:lpstr>기본작업-3</vt:lpstr>
      <vt:lpstr>기본작업-4</vt:lpstr>
      <vt:lpstr>계산작업</vt:lpstr>
      <vt:lpstr>분석작업-1</vt:lpstr>
      <vt:lpstr>분석작업-2</vt:lpstr>
      <vt:lpstr>분석작업-3</vt:lpstr>
      <vt:lpstr>매크로작업</vt:lpstr>
      <vt:lpstr>차트작업</vt:lpstr>
      <vt:lpstr>'기본작업-4'!Criteria</vt:lpstr>
      <vt:lpstr>'기본작업-4'!Extract</vt:lpstr>
      <vt:lpstr>평가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시나공</dc:creator>
  <cp:lastModifiedBy>User</cp:lastModifiedBy>
  <dcterms:created xsi:type="dcterms:W3CDTF">2023-04-27T08:01:32Z</dcterms:created>
  <dcterms:modified xsi:type="dcterms:W3CDTF">2025-12-05T05:30:27Z</dcterms:modified>
</cp:coreProperties>
</file>