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82106\Downloads\"/>
    </mc:Choice>
  </mc:AlternateContent>
  <xr:revisionPtr revIDLastSave="0" documentId="13_ncr:1_{D70368AE-6881-4CFC-9530-B17D26A266E1}" xr6:coauthVersionLast="47" xr6:coauthVersionMax="47" xr10:uidLastSave="{00000000-0000-0000-0000-000000000000}"/>
  <bookViews>
    <workbookView xWindow="-96" yWindow="0" windowWidth="11712" windowHeight="12336" firstSheet="1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1" hidden="1">계산작업!$J$3:$J$20</definedName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fileRecoveryPr repairLoad="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" l="1"/>
  <c r="H26" i="2"/>
  <c r="I26" i="2"/>
  <c r="C24" i="2" a="1"/>
  <c r="C24" i="2" s="1"/>
  <c r="C25" i="2" a="1"/>
  <c r="C25" i="2" s="1"/>
  <c r="C26" i="2" a="1"/>
  <c r="C26" i="2"/>
  <c r="C27" i="2" a="1"/>
  <c r="C27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3" i="2"/>
  <c r="B25" i="2" a="1"/>
  <c r="B25" i="2" s="1"/>
  <c r="B26" i="2" a="1"/>
  <c r="B26" i="2" s="1"/>
  <c r="B27" i="2" a="1"/>
  <c r="B27" i="2"/>
  <c r="B24" i="2" a="1"/>
  <c r="B24" i="2" s="1"/>
  <c r="A2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7FC294-7451-4579-B1CD-5A8B14C94532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9FA4AAF-C20D-47F6-92A7-991B7B7AE9C2}" name="매출현황" type="103" refreshedVersion="6" minRefreshableVersion="5">
    <extLst>
      <ext xmlns:x15="http://schemas.microsoft.com/office/spreadsheetml/2010/11/main" uri="{DE250136-89BD-433C-8126-D09CA5730AF9}">
        <x15:connection id="매출현황" autoDelete="1">
          <x15:textPr prompt="0" codePage="20949" sourceFile="C:\Users\Gachon\Downloads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<sst xmlns="http://schemas.openxmlformats.org/spreadsheetml/2006/main" count="366" uniqueCount="77">
  <si>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</si>
  <si>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</si>
  <si>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</si>
  <si>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</si>
  <si>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</si>
  <si>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</si>
  <si>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</si>
  <si>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</si>
  <si>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</si>
  <si>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</si>
  <si>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</si>
  <si>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</si>
  <si>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</si>
  <si>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</si>
  <si>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</si>
  <si>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</si>
  <si>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</si>
  <si>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</si>
  <si>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</si>
  <si>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</si>
  <si>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</si>
  <si>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</si>
  <si>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</si>
  <si>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</si>
  <si>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</si>
  <si>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</si>
  <si>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</si>
  <si>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</si>
  <si>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</si>
  <si>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</si>
  <si>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</si>
  <si>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</si>
  <si>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</si>
  <si>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</si>
  <si>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</si>
  <si>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</si>
  <si>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</si>
  <si>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</si>
  <si>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</si>
  <si>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</si>
  <si>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</si>
  <si>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</si>
  <si>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</si>
  <si>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</si>
  <si>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</si>
  <si>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</si>
  <si>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</si>
  <si>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</si>
  <si>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</si>
  <si>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</si>
  <si>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</si>
  <si>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</si>
  <si>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</si>
  <si>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</si>
  <si>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</si>
  <si>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</si>
  <si>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</si>
  <si>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</si>
  <si>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</si>
  <si>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</si>
  <si>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</si>
  <si>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</si>
  <si>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</si>
  <si>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</si>
  <si>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</si>
  <si>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</si>
  <si>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</si>
  <si>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</si>
  <si>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</si>
  <si>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</si>
  <si>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전체 합계: 받은금액</t>
  </si>
  <si>
    <t>전체 합계: 미수금</t>
  </si>
  <si>
    <t>값</t>
  </si>
  <si>
    <t>고객코드</t>
    <phoneticPr fontId="5" type="noConversion"/>
  </si>
  <si>
    <t>대리점명</t>
    <phoneticPr fontId="5" type="noConversion"/>
  </si>
  <si>
    <t>담당자</t>
    <phoneticPr fontId="5" type="noConversion"/>
  </si>
  <si>
    <t>매출금액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</si>
</sst>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=0]0.0%;&quot;＊&quot;"/>
    <numFmt numFmtId="178" formatCode="[&gt;0]0.0%;&quot;＊&quot;"/>
    <numFmt numFmtId="179" formatCode="mm&quot;월&quot;\ dd&quot;일&quot;\(aaa\)"/>
    <numFmt numFmtId="180" formatCode="#,##0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13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  <dxf>
      <numFmt numFmtId="178" formatCode="[&gt;0]0.0%;&quot;＊&quot;"/>
    </dxf>
    <dxf>
      <numFmt numFmtId="178" formatCode="[&gt;0]0.0%;&quot;＊&quot;"/>
    </dxf>
    <dxf>
      <numFmt numFmtId="178" formatCode="[&gt;0]0.0%;&quot;＊&quot;"/>
    </dxf>
    <dxf>
      <numFmt numFmtId="178" formatCode="[&gt;0]0.0%;&quot;＊&quot;"/>
    </dxf>
    <dxf>
      <numFmt numFmtId="178" formatCode="[&gt;0]0.0%;&quot;＊&quot;"/>
    </dxf>
    <dxf>
      <numFmt numFmtId="178" formatCode="[&gt;0]0.0%;&quot;＊&quot;"/>
    </dxf>
    <dxf>
      <numFmt numFmtId="178" formatCode="[&gt;0]0.0%;&quot;＊&quot;"/>
    </dxf>
    <dxf>
      <numFmt numFmtId="177" formatCode="[&gt;=0]0.0%;&quot;＊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0658975"/>
        <c:axId val="830074175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830074175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70658975"/>
        <c:crosses val="max"/>
        <c:crossBetween val="between"/>
      </c:valAx>
      <c:catAx>
        <c:axId val="13706589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00741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7620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22860</xdr:colOff>
          <xdr:row>2</xdr:row>
          <xdr:rowOff>205740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achon" refreshedDate="45761.694543634258" backgroundQuery="1" createdVersion="6" refreshedVersion="6" minRefreshableVersion="3" recordCount="0" supportSubquery="1" supportAdvancedDrill="1" xr:uid="{4BC4ECE2-2DD9-4A1A-AA0E-E42E9BCA740A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38FABA-863A-450E-839F-065591DD21DB}" name="피벗 테이블1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7"/>
    <dataField name="합계: 미수금" fld="2" showDataAs="percentOfCol" baseField="0" baseItem="0" numFmtId="10"/>
  </dataFields>
  <formats count="8">
    <format dxfId="12">
      <pivotArea outline="0" fieldPosition="0">
        <references count="1">
          <reference field="4294967294" count="1">
            <x v="0"/>
          </reference>
        </references>
      </pivotArea>
    </format>
    <format dxfId="11">
      <pivotArea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10">
      <pivotArea fieldPosition="0">
        <references count="1">
          <reference field="0" count="1">
            <x v="1"/>
          </reference>
        </references>
      </pivotArea>
    </format>
    <format dxfId="9">
      <pivotArea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8">
      <pivotArea fieldPosition="0">
        <references count="1">
          <reference field="0" count="1">
            <x v="2"/>
          </reference>
        </references>
      </pivotArea>
    </format>
    <format dxfId="7">
      <pivotArea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  <format dxfId="6">
      <pivotArea fieldPosition="0">
        <references count="1">
          <reference field="0" count="1">
            <x v="3"/>
          </reference>
        </references>
      </pivotArea>
    </format>
    <format dxfId="5">
      <pivotArea fieldPosition="0">
        <references count="2">
          <reference field="4294967294" count="2">
            <x v="0"/>
            <x v="1"/>
          </reference>
          <reference field="0" count="1" selected="0">
            <x v="3"/>
          </reference>
        </references>
      </pivotArea>
    </format>
  </format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opLeftCell="A7" zoomScale="70" zoomScaleNormal="70" workbookViewId="0">
      <selection activeCell="I21" sqref="I20:I21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 3, 1)="A", MID(B3, 3, 1)="B"), E3&gt;=60000)</f>
        <v>0</v>
      </c>
    </row>
    <row r="25" spans="1:7" ht="15.75" customHeight="1">
      <c r="A25" s="1" t="s">
        <v>73</v>
      </c>
      <c r="B25" s="1" t="s">
        <v>74</v>
      </c>
      <c r="C25" s="1" t="s">
        <v>75</v>
      </c>
      <c r="D25" s="1" t="s">
        <v>76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zoomScale="70" zoomScaleNormal="70" workbookViewId="0">
      <selection activeCell="H26" sqref="G26:I26"/>
    </sheetView>
  </sheetViews>
  <sheetFormatPr defaultRowHeight="17.399999999999999"/>
  <cols>
    <col min="1" max="1" width="10.796875" customWidth="1"/>
    <col min="2" max="2" width="11.2968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e">
        <f ca="1">[0]!Module2.fn비고()</f>
        <v>#NAME?</v>
      </c>
      <c r="I3" s="4">
        <f>E3*HLOOKUP(E3,$F$23:$I$25,MATCH(C3, {"합정","신촌"}, -1)+1)</f>
        <v>3360</v>
      </c>
      <c r="J3" s="3" t="s">
        <v>20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e">
        <f ca="1">[0]!Module2.fn비고()</f>
        <v>#NAME?</v>
      </c>
      <c r="I4" s="4">
        <f>E4*HLOOKUP(E4,$F$23:$I$25,MATCH(C4, {"합정","신촌"}, -1)+1)</f>
        <v>1750.0000000000002</v>
      </c>
      <c r="J4" s="3" t="s">
        <v>5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e">
        <f ca="1">[0]!Module2.fn비고()</f>
        <v>#NAME?</v>
      </c>
      <c r="I5" s="4">
        <f>E5*HLOOKUP(E5,$F$23:$I$25,MATCH(C5, {"합정","신촌"}, -1)+1)</f>
        <v>2700</v>
      </c>
      <c r="J5" s="3" t="s">
        <v>5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e">
        <f ca="1">[0]!Module2.fn비고()</f>
        <v>#NAME?</v>
      </c>
      <c r="I6" s="4">
        <f>E6*HLOOKUP(E6,$F$23:$I$25,MATCH(C6, {"합정","신촌"}, -1)+1)</f>
        <v>990</v>
      </c>
      <c r="J6" s="3" t="s">
        <v>5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e">
        <f ca="1">[0]!Module2.fn비고()</f>
        <v>#NAME?</v>
      </c>
      <c r="I7" s="4">
        <f>E7*HLOOKUP(E7,$F$23:$I$25,MATCH(C7, {"합정","신촌"}, -1)+1)</f>
        <v>420</v>
      </c>
      <c r="J7" s="3" t="s">
        <v>5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e">
        <f ca="1">[0]!Module2.fn비고()</f>
        <v>#NAME?</v>
      </c>
      <c r="I8" s="4">
        <f>E8*HLOOKUP(E8,$F$23:$I$25,MATCH(C8, {"합정","신촌"}, -1)+1)</f>
        <v>840</v>
      </c>
      <c r="J8" s="3" t="s">
        <v>5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e">
        <f ca="1">[0]!Module2.fn비고()</f>
        <v>#NAME?</v>
      </c>
      <c r="I9" s="4">
        <f>E9*HLOOKUP(E9,$F$23:$I$25,MATCH(C9, {"합정","신촌"}, -1)+1)</f>
        <v>3402</v>
      </c>
      <c r="J9" s="3" t="s">
        <v>30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e">
        <f ca="1">[0]!Module2.fn비고()</f>
        <v>#NAME?</v>
      </c>
      <c r="I10" s="4">
        <f>E10*HLOOKUP(E10,$F$23:$I$25,MATCH(C10, {"합정","신촌"}, -1)+1)</f>
        <v>3192</v>
      </c>
      <c r="J10" s="3" t="s">
        <v>30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e">
        <f ca="1">[0]!Module2.fn비고()</f>
        <v>#NAME?</v>
      </c>
      <c r="I11" s="4">
        <f>E11*HLOOKUP(E11,$F$23:$I$25,MATCH(C11, {"합정","신촌"}, -1)+1)</f>
        <v>1193.3999999999999</v>
      </c>
      <c r="J11" s="3" t="s">
        <v>30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e">
        <f ca="1">[0]!Module2.fn비고()</f>
        <v>#NAME?</v>
      </c>
      <c r="I12" s="4">
        <f>E12*HLOOKUP(E12,$F$23:$I$25,MATCH(C12, {"합정","신촌"}, -1)+1)</f>
        <v>396</v>
      </c>
      <c r="J12" s="3" t="s">
        <v>20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e">
        <f ca="1">[0]!Module2.fn비고()</f>
        <v>#NAME?</v>
      </c>
      <c r="I13" s="4">
        <f>E13*HLOOKUP(E13,$F$23:$I$25,MATCH(C13, {"합정","신촌"}, -1)+1)</f>
        <v>804</v>
      </c>
      <c r="J13" s="3" t="s">
        <v>11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e">
        <f ca="1">[0]!Module2.fn비고()</f>
        <v>#NAME?</v>
      </c>
      <c r="I14" s="4">
        <f>E14*HLOOKUP(E14,$F$23:$I$25,MATCH(C14, {"합정","신촌"}, -1)+1)</f>
        <v>2880</v>
      </c>
      <c r="J14" s="3" t="s">
        <v>11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e">
        <f ca="1">[0]!Module2.fn비고()</f>
        <v>#NAME?</v>
      </c>
      <c r="I15" s="4">
        <f>E15*HLOOKUP(E15,$F$23:$I$25,MATCH(C15, {"합정","신촌"}, -1)+1)</f>
        <v>3560</v>
      </c>
      <c r="J15" s="3" t="s">
        <v>11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e">
        <f ca="1">[0]!Module2.fn비고()</f>
        <v>#NAME?</v>
      </c>
      <c r="I16" s="4">
        <f>E16*HLOOKUP(E16,$F$23:$I$25,MATCH(C16, {"합정","신촌"}, -1)+1)</f>
        <v>5500</v>
      </c>
      <c r="J16" s="3" t="s">
        <v>11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e">
        <f ca="1">[0]!Module2.fn비고()</f>
        <v>#NAME?</v>
      </c>
      <c r="I17" s="4">
        <f>E17*HLOOKUP(E17,$F$23:$I$25,MATCH(C17, {"합정","신촌"}, -1)+1)</f>
        <v>6000</v>
      </c>
      <c r="J17" s="3" t="s">
        <v>11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e">
        <f ca="1">[0]!Module2.fn비고()</f>
        <v>#NAME?</v>
      </c>
      <c r="I18" s="4">
        <f>E18*HLOOKUP(E18,$F$23:$I$25,MATCH(C18, {"합정","신촌"}, -1)+1)</f>
        <v>5170</v>
      </c>
      <c r="J18" s="3" t="s">
        <v>11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e">
        <f ca="1">[0]!Module2.fn비고()</f>
        <v>#NAME?</v>
      </c>
      <c r="I19" s="4">
        <f>E19*HLOOKUP(E19,$F$23:$I$25,MATCH(C19, {"합정","신촌"}, -1)+1)</f>
        <v>360</v>
      </c>
      <c r="J19" s="3" t="s">
        <v>11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e">
        <f ca="1">[0]!Module2.fn비고()</f>
        <v>#NAME?</v>
      </c>
      <c r="I20" s="4">
        <f>E20*HLOOKUP(E20,$F$23:$I$25,MATCH(C20, {"합정","신촌"}, -1)+1)</f>
        <v>380</v>
      </c>
      <c r="J20" s="3" t="s">
        <v>11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 ($D$3:$D$20=$A24)*$E$3:$E$20), "#,##0원")</f>
        <v>319,000원</v>
      </c>
      <c r="C24" s="4" t="str" cm="1">
        <f t="array" ref="C24">INDEX($A$3:$G$20, MATCH(MAX( ($D$3:$D$20=$A24)*$G$3:$G$20),  ($D$3:$D$20=$A24)*$G$3:$G$20,0),1)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 ($D$3:$D$20=$A25)*$E$3:$E$20), "#,##0원")</f>
        <v>314,600원</v>
      </c>
      <c r="C25" s="4" t="str">
        <f t="array" ref="C25">INDEX($A$3:$G$20, MATCH(MAX( ($D$3:$D$20=$A25)*$G$3:$G$20),  ($D$3:$D$20=$A25)*$G$3:$G$20,0),1)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 ($D$3:$D$20=$A26)*$E$3:$E$20), "#,##0원")</f>
        <v>163,800원</v>
      </c>
      <c r="C26" s="4" t="str">
        <f t="array" ref="C26">INDEX($A$3:$G$20, MATCH(MAX( ($D$3:$D$20=$A26)*$G$3:$G$20),  ($D$3:$D$20=$A26)*$G$3:$G$20,0),1)</f>
        <v>김승철</v>
      </c>
      <c r="D26" s="5"/>
      <c r="E26" s="28" t="s">
        <v>57</v>
      </c>
      <c r="F26" s="29"/>
      <c r="G26" s="13" t="str">
        <f>COUNTIFS($D$3:$D$20, "강석희", $E$3:$E$20, "&lt;="&amp;G23)&amp;"건"</f>
        <v>1건</v>
      </c>
      <c r="H26" s="13" t="str">
        <f t="shared" ref="H26:I26" si="0">COUNTIFS($D$3:$D$20, "강석희", $E$3:$E$20, "&lt;="&amp;H23)&amp;"건"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 ($D$3:$D$20=$A27)*$E$3:$E$20), "#,##0원")</f>
        <v>234,380원</v>
      </c>
      <c r="C27" s="4" t="str">
        <f t="array" ref="C27">INDEX($A$3:$G$20, MATCH(MAX( ($D$3:$D$20=$A27)*$G$3:$G$20),  ($D$3:$D$20=$A27)*$G$3:$G$20,0),1)</f>
        <v>유순자</v>
      </c>
      <c r="D27" s="5"/>
      <c r="E27" s="5"/>
    </row>
    <row r="28" spans="1:10">
      <c r="D28" s="5"/>
      <c r="E28" s="5"/>
    </row>
  </sheetData>
  <autoFilter ref="J3:J20" xr:uid="{E00566D6-D5DC-46EF-8C12-FCBA11F8DAFA}">
    <sortState xmlns:xlrd2="http://schemas.microsoft.com/office/spreadsheetml/2017/richdata2" ref="J4:J20">
      <sortCondition descending="1" ref="J3:J20"/>
    </sortState>
  </autoFilter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E5" sqref="E5"/>
    </sheetView>
  </sheetViews>
  <sheetFormatPr defaultRowHeight="17.399999999999999"/>
  <cols>
    <col min="1" max="1" width="3.09765625" customWidth="1"/>
    <col min="2" max="2" width="18.3984375" bestFit="1" customWidth="1"/>
    <col min="3" max="3" width="13.5" bestFit="1" customWidth="1"/>
    <col min="4" max="7" width="8.8984375" bestFit="1" customWidth="1"/>
    <col min="8" max="8" width="8.796875" bestFit="1" customWidth="1"/>
    <col min="9" max="9" width="13.69921875" bestFit="1" customWidth="1"/>
    <col min="10" max="10" width="11.796875" bestFit="1" customWidth="1"/>
    <col min="11" max="11" width="18.3984375" bestFit="1" customWidth="1"/>
    <col min="12" max="12" width="16.39843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4"/>
      <c r="E4" s="24"/>
      <c r="F4" s="24"/>
      <c r="G4" s="24"/>
      <c r="H4" s="24"/>
    </row>
    <row r="5" spans="2:8">
      <c r="C5" t="s">
        <v>68</v>
      </c>
      <c r="D5" s="25">
        <v>8.3033788641265274E-2</v>
      </c>
      <c r="E5" s="25">
        <v>0</v>
      </c>
      <c r="F5" s="25">
        <v>0.79052151762970913</v>
      </c>
      <c r="G5" s="25">
        <v>0</v>
      </c>
      <c r="H5" s="25">
        <v>0.2044985697523716</v>
      </c>
    </row>
    <row r="6" spans="2:8">
      <c r="C6" t="s">
        <v>69</v>
      </c>
      <c r="D6" s="25">
        <v>2.7379400260756193E-2</v>
      </c>
      <c r="E6" s="25">
        <v>0</v>
      </c>
      <c r="F6" s="25">
        <v>0.77422151578643161</v>
      </c>
      <c r="G6" s="25">
        <v>0</v>
      </c>
      <c r="H6" s="25">
        <v>0.18197419385881203</v>
      </c>
    </row>
    <row r="7" spans="2:8">
      <c r="B7" t="s">
        <v>20</v>
      </c>
      <c r="D7" s="25"/>
      <c r="E7" s="25"/>
      <c r="F7" s="25"/>
      <c r="G7" s="25"/>
      <c r="H7" s="25"/>
    </row>
    <row r="8" spans="2:8">
      <c r="C8" t="s">
        <v>68</v>
      </c>
      <c r="D8" s="25">
        <v>0</v>
      </c>
      <c r="E8" s="25">
        <v>0</v>
      </c>
      <c r="F8" s="25">
        <v>0</v>
      </c>
      <c r="G8" s="25">
        <v>1</v>
      </c>
      <c r="H8" s="25">
        <v>0.17543348389916946</v>
      </c>
    </row>
    <row r="9" spans="2:8">
      <c r="C9" t="s">
        <v>69</v>
      </c>
      <c r="D9" s="25">
        <v>0</v>
      </c>
      <c r="E9" s="25">
        <v>0</v>
      </c>
      <c r="F9" s="25">
        <v>0</v>
      </c>
      <c r="G9" s="25">
        <v>1</v>
      </c>
      <c r="H9" s="25">
        <v>0.10643228895179592</v>
      </c>
    </row>
    <row r="10" spans="2:8">
      <c r="B10" t="s">
        <v>30</v>
      </c>
      <c r="D10" s="25"/>
      <c r="E10" s="25"/>
      <c r="F10" s="25"/>
      <c r="G10" s="25"/>
      <c r="H10" s="25"/>
    </row>
    <row r="11" spans="2:8">
      <c r="C11" t="s">
        <v>68</v>
      </c>
      <c r="D11" s="25">
        <v>0</v>
      </c>
      <c r="E11" s="25">
        <v>1</v>
      </c>
      <c r="F11" s="25">
        <v>0</v>
      </c>
      <c r="G11" s="25">
        <v>0</v>
      </c>
      <c r="H11" s="25">
        <v>0.31129294896866239</v>
      </c>
    </row>
    <row r="12" spans="2:8">
      <c r="C12" t="s">
        <v>69</v>
      </c>
      <c r="D12" s="25">
        <v>0</v>
      </c>
      <c r="E12" s="25">
        <v>1</v>
      </c>
      <c r="F12" s="25">
        <v>0</v>
      </c>
      <c r="G12" s="25">
        <v>0</v>
      </c>
      <c r="H12" s="25">
        <v>0.30252848860055015</v>
      </c>
    </row>
    <row r="13" spans="2:8">
      <c r="B13" t="s">
        <v>5</v>
      </c>
      <c r="D13" s="25"/>
      <c r="E13" s="25"/>
      <c r="F13" s="25"/>
      <c r="G13" s="25"/>
      <c r="H13" s="25"/>
    </row>
    <row r="14" spans="2:8">
      <c r="C14" t="s">
        <v>68</v>
      </c>
      <c r="D14" s="25">
        <v>0.91696621135873468</v>
      </c>
      <c r="E14" s="25">
        <v>0</v>
      </c>
      <c r="F14" s="25">
        <v>0.20947848237029093</v>
      </c>
      <c r="G14" s="25">
        <v>0</v>
      </c>
      <c r="H14" s="25">
        <v>0.30877499737979658</v>
      </c>
    </row>
    <row r="15" spans="2:8">
      <c r="C15" t="s">
        <v>69</v>
      </c>
      <c r="D15" s="25">
        <v>0.97262059973924375</v>
      </c>
      <c r="E15" s="25">
        <v>0</v>
      </c>
      <c r="F15" s="25">
        <v>0.22577848421356839</v>
      </c>
      <c r="G15" s="25">
        <v>0</v>
      </c>
      <c r="H15" s="25">
        <v>0.40906502858884192</v>
      </c>
    </row>
    <row r="16" spans="2:8">
      <c r="B16" t="s">
        <v>70</v>
      </c>
      <c r="D16" s="24">
        <v>1</v>
      </c>
      <c r="E16" s="24">
        <v>1</v>
      </c>
      <c r="F16" s="24">
        <v>1</v>
      </c>
      <c r="G16" s="24">
        <v>1</v>
      </c>
      <c r="H16" s="24">
        <v>1</v>
      </c>
    </row>
    <row r="17" spans="2:8">
      <c r="B17" t="s">
        <v>71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J23" sqref="J23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7968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6777BBC0-0C4F-46EF-B550-8B9779F5BBF4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2">
    <dataValidation type="custom" imeMode="halfAlpha" allowBlank="1" showInputMessage="1" promptTitle="입력방법" prompt="6자로 입력하세요!" sqref="B5:B21" xr:uid="{064E900B-0C1E-4D77-B6B3-2100C166420C}">
      <formula1>"len(고객코드)=6"</formula1>
    </dataValidation>
    <dataValidation type="custom" imeMode="halfAlpha" allowBlank="1" showInputMessage="1" promptTitle="입력방법" prompt="6자로 입력하세요!" sqref="B4" xr:uid="{A5504135-90C1-4B81-BD4F-58747DE76B35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R13" sqref="R13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G5" sqref="G5"/>
    </sheetView>
  </sheetViews>
  <sheetFormatPr defaultRowHeight="17.399999999999999"/>
  <cols>
    <col min="1" max="1" width="3.19921875" customWidth="1"/>
    <col min="3" max="3" width="12.199218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6">
        <v>43850</v>
      </c>
      <c r="D6" s="27">
        <v>89000000</v>
      </c>
      <c r="E6" s="27">
        <v>66750000</v>
      </c>
      <c r="F6" s="27">
        <v>22250000</v>
      </c>
    </row>
    <row r="7" spans="2:6">
      <c r="B7" s="3" t="s">
        <v>25</v>
      </c>
      <c r="C7" s="26">
        <v>43910</v>
      </c>
      <c r="D7" s="27">
        <v>26800000</v>
      </c>
      <c r="E7" s="27">
        <v>19028000</v>
      </c>
      <c r="F7" s="27">
        <v>7772000</v>
      </c>
    </row>
    <row r="8" spans="2:6">
      <c r="B8" s="3" t="s">
        <v>18</v>
      </c>
      <c r="C8" s="26">
        <v>43927</v>
      </c>
      <c r="D8" s="27">
        <v>79800000</v>
      </c>
      <c r="E8" s="27">
        <v>57456000</v>
      </c>
      <c r="F8" s="27">
        <v>22344000</v>
      </c>
    </row>
    <row r="9" spans="2:6">
      <c r="B9" s="3" t="s">
        <v>14</v>
      </c>
      <c r="C9" s="26">
        <v>43927</v>
      </c>
      <c r="D9" s="27">
        <v>28000000</v>
      </c>
      <c r="E9" s="27">
        <v>25760000</v>
      </c>
      <c r="F9" s="27">
        <v>2240000</v>
      </c>
    </row>
    <row r="10" spans="2:6">
      <c r="B10" s="3" t="s">
        <v>13</v>
      </c>
      <c r="C10" s="26">
        <v>43933</v>
      </c>
      <c r="D10" s="27">
        <v>21000000</v>
      </c>
      <c r="E10" s="27">
        <v>18480000</v>
      </c>
      <c r="F10" s="27">
        <v>2520000</v>
      </c>
    </row>
    <row r="11" spans="2:6">
      <c r="B11" s="3" t="s">
        <v>34</v>
      </c>
      <c r="C11" s="26">
        <v>43936</v>
      </c>
      <c r="D11" s="27">
        <v>120000000</v>
      </c>
      <c r="E11" s="27">
        <v>102000000</v>
      </c>
      <c r="F11" s="27">
        <v>18000000</v>
      </c>
    </row>
    <row r="12" spans="2:6">
      <c r="B12" s="3" t="s">
        <v>6</v>
      </c>
      <c r="C12" s="26">
        <v>43941</v>
      </c>
      <c r="D12" s="27">
        <v>60000000</v>
      </c>
      <c r="E12" s="27">
        <v>58200000</v>
      </c>
      <c r="F12" s="27">
        <v>1800000</v>
      </c>
    </row>
    <row r="13" spans="2:6">
      <c r="B13" s="3" t="s">
        <v>27</v>
      </c>
      <c r="C13" s="26">
        <v>43942</v>
      </c>
      <c r="D13" s="27">
        <v>84000000</v>
      </c>
      <c r="E13" s="27">
        <v>79800000</v>
      </c>
      <c r="F13" s="27">
        <v>4200000</v>
      </c>
    </row>
    <row r="14" spans="2:6">
      <c r="B14" s="3" t="s">
        <v>32</v>
      </c>
      <c r="C14" s="26">
        <v>43943</v>
      </c>
      <c r="D14" s="27">
        <v>110000000</v>
      </c>
      <c r="E14" s="27">
        <v>74800000</v>
      </c>
      <c r="F14" s="27">
        <v>35200000</v>
      </c>
    </row>
    <row r="15" spans="2:6">
      <c r="B15" s="3" t="s">
        <v>48</v>
      </c>
      <c r="C15" s="26">
        <v>43944</v>
      </c>
      <c r="D15" s="27">
        <v>19000000</v>
      </c>
      <c r="E15" s="27">
        <v>13490000</v>
      </c>
      <c r="F15" s="27">
        <v>5510000</v>
      </c>
    </row>
    <row r="16" spans="2:6">
      <c r="B16" s="3" t="s">
        <v>26</v>
      </c>
      <c r="C16" s="26">
        <v>43946</v>
      </c>
      <c r="D16" s="27">
        <v>64000000</v>
      </c>
      <c r="E16" s="27">
        <v>42240000</v>
      </c>
      <c r="F16" s="27">
        <v>21760000</v>
      </c>
    </row>
    <row r="17" spans="2:6">
      <c r="B17" s="3" t="s">
        <v>43</v>
      </c>
      <c r="C17" s="26">
        <v>43971</v>
      </c>
      <c r="D17" s="27">
        <v>50000000</v>
      </c>
      <c r="E17" s="27">
        <v>37500000</v>
      </c>
      <c r="F17" s="27">
        <v>12500000</v>
      </c>
    </row>
    <row r="18" spans="2:6">
      <c r="B18" s="3" t="s">
        <v>22</v>
      </c>
      <c r="C18" s="26">
        <v>44002</v>
      </c>
      <c r="D18" s="27">
        <v>39780000</v>
      </c>
      <c r="E18" s="27">
        <v>31824000</v>
      </c>
      <c r="F18" s="27">
        <v>7956000</v>
      </c>
    </row>
    <row r="19" spans="2:6">
      <c r="B19" s="3" t="s">
        <v>23</v>
      </c>
      <c r="C19" s="26">
        <v>44094</v>
      </c>
      <c r="D19" s="27">
        <v>19800000</v>
      </c>
      <c r="E19" s="27">
        <v>9504000</v>
      </c>
      <c r="F19" s="27">
        <v>10296000</v>
      </c>
    </row>
    <row r="20" spans="2:6">
      <c r="B20" s="3" t="s">
        <v>9</v>
      </c>
      <c r="C20" s="26">
        <v>44124</v>
      </c>
      <c r="D20" s="27">
        <v>33000000</v>
      </c>
      <c r="E20" s="27">
        <v>32010000</v>
      </c>
      <c r="F20" s="27">
        <v>990000</v>
      </c>
    </row>
    <row r="21" spans="2:6">
      <c r="B21" s="3" t="s">
        <v>16</v>
      </c>
      <c r="C21" s="26">
        <v>44124</v>
      </c>
      <c r="D21" s="27">
        <v>75600000</v>
      </c>
      <c r="E21" s="27">
        <v>45360000</v>
      </c>
      <c r="F21" s="27">
        <v>30240000</v>
      </c>
    </row>
    <row r="22" spans="2:6">
      <c r="B22" s="3" t="s">
        <v>36</v>
      </c>
      <c r="C22" s="26">
        <v>44155</v>
      </c>
      <c r="D22" s="27">
        <v>94000000</v>
      </c>
      <c r="E22" s="27">
        <v>58280000</v>
      </c>
      <c r="F22" s="27">
        <v>35720000</v>
      </c>
    </row>
    <row r="23" spans="2:6">
      <c r="B23" s="3" t="s">
        <v>47</v>
      </c>
      <c r="C23" s="26">
        <v>44185</v>
      </c>
      <c r="D23" s="27">
        <v>18000000</v>
      </c>
      <c r="E23" s="27">
        <v>9900000</v>
      </c>
      <c r="F23" s="27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7.399999999999999"/>
  <cols>
    <col min="1" max="5" width="12.5" customWidth="1"/>
  </cols>
  <sheetData>
    <row r="1" spans="1:5" ht="21">
      <c r="A1" s="30" t="s">
        <v>63</v>
      </c>
      <c r="B1" s="30"/>
      <c r="C1" s="30"/>
      <c r="D1" s="30"/>
      <c r="E1" s="18"/>
    </row>
    <row r="2" spans="1:5">
      <c r="A2" s="18"/>
      <c r="B2" s="19"/>
      <c r="C2" s="18"/>
      <c r="D2" s="31"/>
      <c r="E2" s="31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은비 문</cp:lastModifiedBy>
  <cp:lastPrinted>2025-04-14T07:32:02Z</cp:lastPrinted>
  <dcterms:created xsi:type="dcterms:W3CDTF">2023-08-09T00:13:15Z</dcterms:created>
  <dcterms:modified xsi:type="dcterms:W3CDTF">2025-04-15T01:34:36Z</dcterms:modified>
</cp:coreProperties>
</file>