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 codeName="{4470D2CD-2249-CD33-4A35-6F278624656F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"/>
    </mc:Choice>
  </mc:AlternateContent>
  <xr:revisionPtr revIDLastSave="0" documentId="13_ncr:1_{C333C0CB-BFAA-4344-A1FA-DAAE4AFC1A6F}" xr6:coauthVersionLast="45" xr6:coauthVersionMax="47" xr10:uidLastSave="{00000000-0000-0000-0000-000000000000}"/>
  <bookViews>
    <workbookView xWindow="-120" yWindow="-120" windowWidth="29040" windowHeight="15720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39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</extLst>
</workbook>
</file>

<file path=xl/calcChain.xml><?xml version="1.0" encoding="utf-8"?>
<calcChain xmlns="http://schemas.openxmlformats.org/spreadsheetml/2006/main">
  <c r="C25" i="2" l="1" a="1"/>
  <c r="C25" i="2" s="1"/>
  <c r="C26" i="2" a="1"/>
  <c r="C26" i="2"/>
  <c r="C27" i="2" a="1"/>
  <c r="C27" i="2" s="1"/>
  <c r="C24" i="2" a="1"/>
  <c r="C24" i="2" s="1"/>
  <c r="H26" i="2"/>
  <c r="I26" i="2"/>
  <c r="G26" i="2"/>
  <c r="B25" i="2" a="1"/>
  <c r="B25" i="2" s="1"/>
  <c r="B26" i="2" a="1"/>
  <c r="B26" i="2" s="1"/>
  <c r="B27" i="2" a="1"/>
  <c r="B27" i="2" s="1"/>
  <c r="B24" i="2" a="1"/>
  <c r="B2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3" i="2"/>
  <c r="A23" i="1"/>
  <c r="H4" i="2"/>
  <c r="H8" i="2"/>
  <c r="H12" i="2"/>
  <c r="H16" i="2"/>
  <c r="H20" i="2"/>
  <c r="H14" i="2"/>
  <c r="H7" i="2"/>
  <c r="H19" i="2"/>
  <c r="H5" i="2"/>
  <c r="H9" i="2"/>
  <c r="H13" i="2"/>
  <c r="H17" i="2"/>
  <c r="H18" i="2"/>
  <c r="H15" i="2"/>
  <c r="H6" i="2"/>
  <c r="H10" i="2"/>
  <c r="H11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99693D-13AE-4A8E-BD6C-6F6BB4A79C01}" keepAlive="1" name="ThisWorkbookDataModel" description="데이터 모델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2310B68-3A9E-48B5-BEBE-14B380A5BF2F}" name="매출현황" type="103" refreshedVersion="6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OA\시나공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<sst xmlns="http://schemas.openxmlformats.org/spreadsheetml/2006/main" count="349" uniqueCount="74">
  <si>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</si>
  <si>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</si>
  <si>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</si>
  <si>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</si>
  <si>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</si>
  <si>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</si>
  <si>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</si>
  <si>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</si>
  <si>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</si>
  <si>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</si>
  <si>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</si>
  <si>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</si>
  <si>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</si>
  <si>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</si>
  <si>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</si>
  <si>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</si>
  <si>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</si>
  <si>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</si>
  <si>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</si>
  <si>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</si>
  <si>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</si>
  <si>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</si>
  <si>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</si>
  <si>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</si>
  <si>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</si>
  <si>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</si>
  <si>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</si>
  <si>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</si>
  <si>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</si>
  <si>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</si>
  <si>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</si>
  <si>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</si>
  <si>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</si>
  <si>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</si>
  <si>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</si>
  <si>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</si>
  <si>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</si>
  <si>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</si>
  <si>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</si>
  <si>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</si>
  <si>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</si>
  <si>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</si>
  <si>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</si>
  <si>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</si>
  <si>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</si>
  <si>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</si>
  <si>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</si>
  <si>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</si>
  <si>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</si>
  <si>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</si>
  <si>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</si>
  <si>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</si>
  <si>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</si>
  <si>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</si>
  <si>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</si>
  <si>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</si>
  <si>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</si>
  <si>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</si>
  <si>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</si>
  <si>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</si>
  <si>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</si>
  <si>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</si>
  <si>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</si>
  <si>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</si>
  <si>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</si>
  <si>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</si>
  <si>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</si>
  <si>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</si>
  <si>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</si>
  <si>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</si>
  <si>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</si>
  <si>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</si>
  <si>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</si>
  <si>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2025년 03월 10일 월요일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</si>
</sst>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8" formatCode="0.0%;&quot;*&quot;;&quot;*&quot;"/>
    <numFmt numFmtId="180" formatCode="mm&quot;월&quot;\ dd&quot;일&quot;\(aaa\)"/>
    <numFmt numFmtId="181" formatCode="#,##0,,&quot;백&quot;&quot;만&quot;&quot;원&quot;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80" fontId="6" fillId="0" borderId="1" xfId="1" applyNumberFormat="1" applyFont="1" applyBorder="1" applyAlignment="1">
      <alignment horizontal="center" vertical="center"/>
    </xf>
    <xf numFmtId="181" fontId="6" fillId="0" borderId="1" xfId="1" applyNumberFormat="1" applyFont="1" applyBorder="1" applyAlignment="1">
      <alignment vertical="center"/>
    </xf>
    <xf numFmtId="0" fontId="15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0569199"/>
        <c:axId val="1180045231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1180045231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80569199"/>
        <c:crosses val="max"/>
        <c:crossBetween val="between"/>
      </c:valAx>
      <c:catAx>
        <c:axId val="118056919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004523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SAMSUNG" refreshedDate="45726.644396412034" backgroundQuery="1" createdVersion="6" refreshedVersion="6" minRefreshableVersion="3" recordCount="0" supportSubquery="1" supportAdvancedDrill="1" xr:uid="{1C9E3C83-8056-4DB8-B389-0BA87F1D3B08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EF9F7F-50B6-49BE-B4CE-4F85E5FBDA02}" name="피벗 테이블1" cacheId="39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8"/>
    <dataField name="합계: 미수금" fld="3" showDataAs="percentOfCol" baseField="0" baseItem="0" numFmtId="178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zoomScale="120" zoomScaleNormal="120" workbookViewId="0">
      <selection activeCell="I14" sqref="I14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AND(OR(MID($B3,3,1)="A",MID($B3,3,1)="B"),$E3&gt;=60000)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0" priority="1">
      <formula>AND(LEFT($B3,1)="1",IFERROR(SEARCH("C",$B3)&gt;0,FALSE))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zoomScale="115" zoomScaleNormal="115" workbookViewId="0">
      <selection activeCell="C24" sqref="C24:C27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>
        <f>fn비고(B3)</f>
        <v/>
      </c>
      <c r="I3" s="4">
        <f>$E3*HLOOKUP($E3,$F$23:$I$25,MATCH($C3,{"합정","신촌"},-1)+1,1)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>
        <f t="shared" ref="H4:H20" si="0">fn비고(B4)</f>
        <v/>
      </c>
      <c r="I4" s="4">
        <f>$E4*HLOOKUP($E4,$F$23:$I$25,MATCH($C4,{"합정","신촌"},-1)+1,1)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>
        <f t="shared" si="0"/>
        <v>우수고객</v>
      </c>
      <c r="I5" s="4">
        <f>$E5*HLOOKUP($E5,$F$23:$I$25,MATCH($C5,{"합정","신촌"},-1)+1,1)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>
        <f t="shared" si="0"/>
        <v>신규고객</v>
      </c>
      <c r="I6" s="4">
        <f>$E6*HLOOKUP($E6,$F$23:$I$25,MATCH($C6,{"합정","신촌"},-1)+1,1)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>
        <f t="shared" si="0"/>
        <v>우수고객</v>
      </c>
      <c r="I7" s="4">
        <f>$E7*HLOOKUP($E7,$F$23:$I$25,MATCH($C7,{"합정","신촌"},-1)+1,1)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>
        <f t="shared" si="0"/>
        <v/>
      </c>
      <c r="I8" s="4">
        <f>$E8*HLOOKUP($E8,$F$23:$I$25,MATCH($C8,{"합정","신촌"},-1)+1,1)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>
        <f t="shared" si="0"/>
        <v>우수고객</v>
      </c>
      <c r="I9" s="4">
        <f>$E9*HLOOKUP($E9,$F$23:$I$25,MATCH($C9,{"합정","신촌"},-1)+1,1)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>
        <f t="shared" si="0"/>
        <v/>
      </c>
      <c r="I10" s="4">
        <f>$E10*HLOOKUP($E10,$F$23:$I$25,MATCH($C10,{"합정","신촌"},-1)+1,1)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>
        <f t="shared" si="0"/>
        <v/>
      </c>
      <c r="I11" s="4">
        <f>$E11*HLOOKUP($E11,$F$23:$I$25,MATCH($C11,{"합정","신촌"},-1)+1,1)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>
        <f t="shared" si="0"/>
        <v>우수고객</v>
      </c>
      <c r="I12" s="4">
        <f>$E12*HLOOKUP($E12,$F$23:$I$25,MATCH($C12,{"합정","신촌"},-1)+1,1)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>
        <f t="shared" si="0"/>
        <v/>
      </c>
      <c r="I13" s="4">
        <f>$E13*HLOOKUP($E13,$F$23:$I$25,MATCH($C13,{"합정","신촌"},-1)+1,1)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>
        <f t="shared" si="0"/>
        <v>우수고객</v>
      </c>
      <c r="I14" s="4">
        <f>$E14*HLOOKUP($E14,$F$23:$I$25,MATCH($C14,{"합정","신촌"},-1)+1,1)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>
        <f t="shared" si="0"/>
        <v/>
      </c>
      <c r="I15" s="4">
        <f>$E15*HLOOKUP($E15,$F$23:$I$25,MATCH($C15,{"합정","신촌"},-1)+1,1)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>
        <f t="shared" si="0"/>
        <v/>
      </c>
      <c r="I16" s="4">
        <f>$E16*HLOOKUP($E16,$F$23:$I$25,MATCH($C16,{"합정","신촌"},-1)+1,1)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>
        <f t="shared" si="0"/>
        <v>신규고객</v>
      </c>
      <c r="I17" s="4">
        <f>$E17*HLOOKUP($E17,$F$23:$I$25,MATCH($C17,{"합정","신촌"},-1)+1,1)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>
        <f t="shared" si="0"/>
        <v>우수고객</v>
      </c>
      <c r="I18" s="4">
        <f>$E18*HLOOKUP($E18,$F$23:$I$25,MATCH($C18,{"합정","신촌"},-1)+1,1)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>
        <f t="shared" si="0"/>
        <v/>
      </c>
      <c r="I19" s="4">
        <f>$E19*HLOOKUP($E19,$F$23:$I$25,MATCH($C19,{"합정","신촌"},-1)+1,1)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>
        <f t="shared" si="0"/>
        <v/>
      </c>
      <c r="I20" s="4">
        <f>$E20*HLOOKUP($E20,$F$23:$I$25,MATCH($C20,{"합정","신촌"},-1)+1,1)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TEXT(SUM(($D$3:$D$20=$A24)*$E$3:$E$20),"#,##0원")</f>
        <v>319,000원</v>
      </c>
      <c r="C24" s="4" t="str">
        <f t="array" ref="C24">INDEX($A$3:$A$20,MATCH(MAX(($A24=$D$3:$D$20)*$G$3:$G$20),($A24=$D$3:$D$20)*$G$3:$G$20,0))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TEXT(SUM(($D$3:$D$20=$A25)*$E$3:$E$20),"#,##0원")</f>
        <v>314,600원</v>
      </c>
      <c r="C25" s="4" t="str">
        <f t="array" ref="C25">INDEX($A$3:$A$20,MATCH(MAX(($A25=$D$3:$D$20)*$G$3:$G$20),($A25=$D$3:$D$20)*$G$3:$G$20,0))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TEXT(SUM(($D$3:$D$20=$A26)*$E$3:$E$20),"#,##0원")</f>
        <v>163,800원</v>
      </c>
      <c r="C26" s="4" t="str">
        <f t="array" ref="C26">INDEX($A$3:$A$20,MATCH(MAX(($A26=$D$3:$D$20)*$G$3:$G$20),($A26=$D$3:$D$20)*$G$3:$G$20,0))</f>
        <v>김승철</v>
      </c>
      <c r="D26" s="5"/>
      <c r="E26" s="22" t="s">
        <v>57</v>
      </c>
      <c r="F26" s="23"/>
      <c r="G26" s="13" t="str">
        <f>COUNTIFS($D$3:$D$20,"강석희",$E$3:$E$20,$E$3:$E3&lt;=G$23)&amp;"건"</f>
        <v>0건</v>
      </c>
      <c r="H26" s="13" t="str">
        <f>COUNTIFS($D$3:$D$20,"강석희",$E$3:$E$20,$E$3:$E3&lt;=H$23)&amp;"건"</f>
        <v>0건</v>
      </c>
      <c r="I26" s="13" t="str">
        <f>COUNTIFS($D$3:$D$20,"강석희",$E$3:$E$20,$E$3:$E3&lt;=I$23)&amp;"건"</f>
        <v>0건</v>
      </c>
    </row>
    <row r="27" spans="1:10">
      <c r="A27" s="3" t="s">
        <v>12</v>
      </c>
      <c r="B27" s="10" t="str">
        <f t="array" ref="B27">TEXT(SUM(($D$3:$D$20=$A27)*$E$3:$E$20),"#,##0원")</f>
        <v>234,380원</v>
      </c>
      <c r="C27" s="4" t="str">
        <f t="array" ref="C27">INDEX($A$3:$A$20,MATCH(MAX(($A27=$D$3:$D$20)*$G$3:$G$20),($A27=$D$3:$D$20)*$G$3:$G$20,0))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4" priority="3" stopIfTrue="1">
      <formula>(YEAR(TODAY())-(LEFT($D21,2)+1900))&lt;=30</formula>
    </cfRule>
  </conditionalFormatting>
  <conditionalFormatting sqref="C21:C22">
    <cfRule type="expression" dxfId="3" priority="4" stopIfTrue="1">
      <formula>(YEAR(TODAY())-(LEFT($D21,2)+1900))&lt;=30</formula>
    </cfRule>
  </conditionalFormatting>
  <conditionalFormatting sqref="B21:B22">
    <cfRule type="expression" dxfId="2" priority="2" stopIfTrue="1">
      <formula>(YEAR(TODAY())-(LEFT($D21,2)+1900))&lt;=30</formula>
    </cfRule>
  </conditionalFormatting>
  <conditionalFormatting sqref="C21:C22">
    <cfRule type="expression" dxfId="1" priority="1" stopIfTrue="1">
      <formula>(YEAR(TODAY())-(LEFT($D21,2)+1900))&lt;=30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zoomScale="130" zoomScaleNormal="130" workbookViewId="0">
      <selection activeCell="J7" sqref="J7"/>
    </sheetView>
  </sheetViews>
  <sheetFormatPr defaultRowHeight="16.5"/>
  <cols>
    <col min="1" max="1" width="3.125" customWidth="1"/>
    <col min="2" max="2" width="19.375" bestFit="1" customWidth="1"/>
    <col min="3" max="3" width="14.125" bestFit="1" customWidth="1"/>
    <col min="4" max="7" width="9.375" bestFit="1" customWidth="1"/>
    <col min="8" max="8" width="8.375" bestFit="1" customWidth="1"/>
    <col min="9" max="9" width="14.5" bestFit="1" customWidth="1"/>
    <col min="10" max="10" width="12.5" bestFit="1" customWidth="1"/>
    <col min="11" max="11" width="19.375" bestFit="1" customWidth="1"/>
    <col min="12" max="12" width="17.3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71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71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71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71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69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70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zoomScale="130" zoomScaleNormal="130" workbookViewId="0">
      <selection activeCell="B8" sqref="B8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50F530B3-36EE-4540-A73D-E7BB7D25240D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operator="equal" allowBlank="1" showInputMessage="1" promptTitle="입력방법" prompt="6자로 입력하세요!" sqref="B4:B21" xr:uid="{905475FF-D006-4B4B-ADC8-5E4E04E1D227}">
      <formula1>LEN($B4)=6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P19" sqref="P19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zoomScale="130" zoomScaleNormal="130" workbookViewId="0">
      <selection activeCell="H6" sqref="H6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6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6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6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6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6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6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6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6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6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6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F7" sqref="F7"/>
    </sheetView>
  </sheetViews>
  <sheetFormatPr defaultRowHeight="16.5"/>
  <cols>
    <col min="1" max="5" width="12.5" customWidth="1"/>
  </cols>
  <sheetData>
    <row r="1" spans="1:5" ht="20.25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30" t="s">
        <v>73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SAMSUNG</cp:lastModifiedBy>
  <dcterms:created xsi:type="dcterms:W3CDTF">2023-08-09T00:13:15Z</dcterms:created>
  <dcterms:modified xsi:type="dcterms:W3CDTF">2025-03-10T07:20:37Z</dcterms:modified>
</cp:coreProperties>
</file>