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 codeName="{499AFE36-ED4D-9D94-70EF-1DFAAA4259C6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25b74c2c716b533/바탕 화면/"/>
    </mc:Choice>
  </mc:AlternateContent>
  <xr:revisionPtr revIDLastSave="6" documentId="8_{A128113C-4B93-4368-A9CD-220646AB2E29}" xr6:coauthVersionLast="47" xr6:coauthVersionMax="47" xr10:uidLastSave="{8B2B1A5B-E31A-4D9B-AAE9-464FD333719A}"/>
  <bookViews>
    <workbookView xWindow="-108" yWindow="-108" windowWidth="23256" windowHeight="12456" tabRatio="723" activeTab="1" xr2:uid="{1EA7D4BC-0E71-467A-81F4-8371BAA0CFDB}"/>
  </bookViews>
  <sheets>
    <sheet name="기본작업-1" sheetId="1" r:id="rId1"/>
    <sheet name="기본작업-2" sheetId="1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1" r:id="rId8"/>
    <sheet name="매크로작업" sheetId="7" r:id="rId9"/>
    <sheet name="차트작업" sheetId="8" r:id="rId10"/>
  </sheets>
  <definedNames>
    <definedName name="_xlnm._FilterDatabase" localSheetId="3" hidden="1">'기본작업-4'!$A$3:$H$14</definedName>
    <definedName name="_xlnm.Criteria" localSheetId="3">'기본작업-4'!$A$17:$B$19</definedName>
    <definedName name="_xlnm.Extract" localSheetId="3">'기본작업-4'!$A$22:$H$22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7" l="1"/>
  <c r="E12" i="7"/>
  <c r="F12" i="7"/>
  <c r="C12" i="7"/>
  <c r="F23" i="5"/>
  <c r="F15" i="5"/>
  <c r="F11" i="5"/>
  <c r="F25" i="5" s="1"/>
  <c r="E24" i="5"/>
  <c r="E16" i="5"/>
  <c r="E12" i="5"/>
  <c r="E26" i="5" s="1"/>
  <c r="F4" i="11"/>
  <c r="G4" i="11" s="1"/>
  <c r="H4" i="11" s="1"/>
  <c r="D10" i="8" l="1"/>
  <c r="C10" i="8"/>
  <c r="E5" i="7"/>
  <c r="F5" i="7" s="1"/>
  <c r="E6" i="7"/>
  <c r="E7" i="7"/>
  <c r="E8" i="7"/>
  <c r="E9" i="7"/>
  <c r="F9" i="7" s="1"/>
  <c r="E10" i="7"/>
  <c r="E11" i="7"/>
  <c r="F11" i="7" s="1"/>
  <c r="E4" i="7"/>
  <c r="F4" i="7" s="1"/>
  <c r="F6" i="7"/>
  <c r="F7" i="7"/>
  <c r="F8" i="7"/>
  <c r="F10" i="7"/>
  <c r="G6" i="7" l="1"/>
  <c r="G8" i="7"/>
  <c r="G4" i="7"/>
  <c r="G7" i="7"/>
  <c r="G9" i="7"/>
  <c r="G5" i="7"/>
  <c r="G10" i="7"/>
  <c r="G11" i="7"/>
</calcChain>
</file>

<file path=xl/sharedStrings.xml><?xml version="1.0" encoding="utf-8"?>
<sst xmlns="http://schemas.openxmlformats.org/spreadsheetml/2006/main" count="457" uniqueCount="304">
  <si>
    <t>한국상사의 사원 명부</t>
  </si>
  <si>
    <t>이름</t>
  </si>
  <si>
    <t>전화번호</t>
  </si>
  <si>
    <t>생산부</t>
  </si>
  <si>
    <t>[표1]</t>
  </si>
  <si>
    <t>성적표</t>
  </si>
  <si>
    <t>성별</t>
  </si>
  <si>
    <t>학과</t>
  </si>
  <si>
    <t>점수</t>
  </si>
  <si>
    <t>김성식</t>
  </si>
  <si>
    <t>남</t>
  </si>
  <si>
    <t>생물학과</t>
  </si>
  <si>
    <t>신유진</t>
  </si>
  <si>
    <t>여</t>
  </si>
  <si>
    <t>물리학과</t>
  </si>
  <si>
    <t>나한일</t>
  </si>
  <si>
    <t>박정아</t>
  </si>
  <si>
    <t>성진희</t>
  </si>
  <si>
    <t>이명호</t>
  </si>
  <si>
    <t>최진성</t>
  </si>
  <si>
    <t>학과최대평균점수</t>
  </si>
  <si>
    <t>[표3]</t>
  </si>
  <si>
    <t>상공홈쇼핑 배송현황</t>
  </si>
  <si>
    <t>고객명</t>
  </si>
  <si>
    <t>주문코드</t>
  </si>
  <si>
    <t>배송코드</t>
  </si>
  <si>
    <t>김동준</t>
  </si>
  <si>
    <t>유아영</t>
  </si>
  <si>
    <t>황진주</t>
  </si>
  <si>
    <t>박해수</t>
  </si>
  <si>
    <t>최대건</t>
  </si>
  <si>
    <t>김민서</t>
  </si>
  <si>
    <t>이가영</t>
  </si>
  <si>
    <t>권지향</t>
  </si>
  <si>
    <t xml:space="preserve"> cmk975  </t>
    <phoneticPr fontId="1" type="noConversion"/>
  </si>
  <si>
    <t xml:space="preserve">   fun227  </t>
    <phoneticPr fontId="1" type="noConversion"/>
  </si>
  <si>
    <t xml:space="preserve"> lsh684  </t>
    <phoneticPr fontId="1" type="noConversion"/>
  </si>
  <si>
    <t xml:space="preserve">  cmk143  </t>
    <phoneticPr fontId="1" type="noConversion"/>
  </si>
  <si>
    <t xml:space="preserve">   fun362  </t>
    <phoneticPr fontId="1" type="noConversion"/>
  </si>
  <si>
    <t xml:space="preserve"> cmk307  </t>
    <phoneticPr fontId="1" type="noConversion"/>
  </si>
  <si>
    <t xml:space="preserve">   lsh684  </t>
    <phoneticPr fontId="1" type="noConversion"/>
  </si>
  <si>
    <t xml:space="preserve">  fun491  </t>
    <phoneticPr fontId="1" type="noConversion"/>
  </si>
  <si>
    <t>[표4]</t>
  </si>
  <si>
    <t>직원별 실적</t>
  </si>
  <si>
    <t>사원명</t>
  </si>
  <si>
    <t>부서명</t>
  </si>
  <si>
    <t>직위</t>
  </si>
  <si>
    <t>판매량</t>
  </si>
  <si>
    <t>이경환</t>
  </si>
  <si>
    <t>영업A</t>
  </si>
  <si>
    <t>과장</t>
  </si>
  <si>
    <t>김지영</t>
  </si>
  <si>
    <t>영업B</t>
  </si>
  <si>
    <t>최고은</t>
  </si>
  <si>
    <t>대리</t>
  </si>
  <si>
    <t>유경남</t>
  </si>
  <si>
    <t>정진수</t>
  </si>
  <si>
    <t>오나라</t>
  </si>
  <si>
    <t>정해진</t>
  </si>
  <si>
    <t>사원</t>
  </si>
  <si>
    <t>김지해</t>
  </si>
  <si>
    <t>영업A 우수직원 판매량 평균</t>
  </si>
  <si>
    <t xml:space="preserve">[표5] </t>
  </si>
  <si>
    <t>신체검사결과</t>
  </si>
  <si>
    <t>성명</t>
  </si>
  <si>
    <t>신장(m)</t>
  </si>
  <si>
    <t>체중(kg)</t>
  </si>
  <si>
    <t>체질량지수</t>
  </si>
  <si>
    <t>이원철</t>
  </si>
  <si>
    <t>김민천</t>
  </si>
  <si>
    <t>고인숙</t>
  </si>
  <si>
    <t>박철수</t>
  </si>
  <si>
    <t>정은경</t>
  </si>
  <si>
    <t>이진녀</t>
  </si>
  <si>
    <t>김정민</t>
  </si>
  <si>
    <t>한국상사의 상품매입현황</t>
    <phoneticPr fontId="1" type="noConversion"/>
  </si>
  <si>
    <t>상품명</t>
  </si>
  <si>
    <t>재고액</t>
  </si>
  <si>
    <t xml:space="preserve"> 소계 </t>
  </si>
  <si>
    <t>매입처</t>
  </si>
  <si>
    <t>대림상사</t>
  </si>
  <si>
    <t>535-1254</t>
  </si>
  <si>
    <t>볼펜</t>
  </si>
  <si>
    <t>현대상사</t>
  </si>
  <si>
    <t>548-9652</t>
  </si>
  <si>
    <t>새한상사</t>
  </si>
  <si>
    <t>743-8562</t>
  </si>
  <si>
    <t>삼성상사</t>
  </si>
  <si>
    <t>548-7754</t>
  </si>
  <si>
    <t>파일</t>
  </si>
  <si>
    <t>대우상사</t>
  </si>
  <si>
    <t>775-4278</t>
  </si>
  <si>
    <t>가위</t>
    <phoneticPr fontId="1" type="noConversion"/>
  </si>
  <si>
    <t>포스트잇</t>
    <phoneticPr fontId="1" type="noConversion"/>
  </si>
  <si>
    <t>지점별 판매현황</t>
    <phoneticPr fontId="1" type="noConversion"/>
  </si>
  <si>
    <t>지점코드</t>
  </si>
  <si>
    <t>지점명</t>
  </si>
  <si>
    <t>지점장명</t>
  </si>
  <si>
    <t>휴대전화</t>
  </si>
  <si>
    <t>입고량</t>
  </si>
  <si>
    <t>재고량</t>
  </si>
  <si>
    <t>판매금액</t>
  </si>
  <si>
    <t>KA-100</t>
  </si>
  <si>
    <t>강릉</t>
  </si>
  <si>
    <t>010-0144-9534</t>
  </si>
  <si>
    <t>GW-200</t>
  </si>
  <si>
    <t>광주</t>
  </si>
  <si>
    <t>탁상공</t>
  </si>
  <si>
    <t>010-7818-4172</t>
  </si>
  <si>
    <t>DA-300</t>
  </si>
  <si>
    <t>대구</t>
  </si>
  <si>
    <t>010-9861-1955</t>
  </si>
  <si>
    <t>TA-400</t>
  </si>
  <si>
    <t>대전</t>
  </si>
  <si>
    <t>조달업</t>
  </si>
  <si>
    <t>010-2093-8023</t>
  </si>
  <si>
    <t>BU-500</t>
  </si>
  <si>
    <t>부산</t>
  </si>
  <si>
    <t>모상군</t>
  </si>
  <si>
    <t>010-0113-0719</t>
  </si>
  <si>
    <t>010-8254-8073</t>
  </si>
  <si>
    <t>박용성</t>
  </si>
  <si>
    <t>010-4314-8568</t>
  </si>
  <si>
    <t>010-4775-1812</t>
  </si>
  <si>
    <t>도라지</t>
  </si>
  <si>
    <t>010-9855-3333</t>
  </si>
  <si>
    <t>010-4595-3481</t>
  </si>
  <si>
    <t>010-1795-4447</t>
  </si>
  <si>
    <t>홍시진</t>
    <phoneticPr fontId="1" type="noConversion"/>
  </si>
  <si>
    <t>지승연</t>
    <phoneticPr fontId="1" type="noConversion"/>
  </si>
  <si>
    <t>최나라</t>
    <phoneticPr fontId="1" type="noConversion"/>
  </si>
  <si>
    <t>서성대</t>
    <phoneticPr fontId="1" type="noConversion"/>
  </si>
  <si>
    <t>김치국</t>
    <phoneticPr fontId="1" type="noConversion"/>
  </si>
  <si>
    <t>이자리</t>
    <phoneticPr fontId="1" type="noConversion"/>
  </si>
  <si>
    <t>급여명세 목록</t>
    <phoneticPr fontId="1" type="noConversion"/>
  </si>
  <si>
    <t>소속부서</t>
  </si>
  <si>
    <t>월급</t>
  </si>
  <si>
    <t>상여급</t>
  </si>
  <si>
    <t>강성실</t>
  </si>
  <si>
    <t>김성수</t>
  </si>
  <si>
    <t>총무부</t>
  </si>
  <si>
    <t>부장</t>
  </si>
  <si>
    <t>김영수</t>
  </si>
  <si>
    <t>김영철</t>
  </si>
  <si>
    <t>박경완</t>
  </si>
  <si>
    <t>영업부</t>
  </si>
  <si>
    <t>유석민</t>
  </si>
  <si>
    <t>유지환</t>
  </si>
  <si>
    <t>윤계열</t>
  </si>
  <si>
    <t>이병택</t>
  </si>
  <si>
    <t>임정수</t>
  </si>
  <si>
    <t>차태현</t>
  </si>
  <si>
    <t>최대근</t>
  </si>
  <si>
    <t>최재형</t>
  </si>
  <si>
    <t>최지원</t>
  </si>
  <si>
    <t>하용수</t>
  </si>
  <si>
    <t>부서별 급여 지급 내역서</t>
    <phoneticPr fontId="1" type="noConversion"/>
  </si>
  <si>
    <t>사원코드</t>
  </si>
  <si>
    <t>근무년수</t>
  </si>
  <si>
    <t>기본급</t>
  </si>
  <si>
    <t>수당</t>
  </si>
  <si>
    <t>지급액</t>
  </si>
  <si>
    <t>G1</t>
  </si>
  <si>
    <t>홍기남</t>
  </si>
  <si>
    <t>기획부</t>
  </si>
  <si>
    <t>C2</t>
  </si>
  <si>
    <t>이기자</t>
  </si>
  <si>
    <t>G3</t>
  </si>
  <si>
    <t>차후서</t>
  </si>
  <si>
    <t>Y1</t>
  </si>
  <si>
    <t>허인기</t>
  </si>
  <si>
    <t>C3</t>
  </si>
  <si>
    <t>김인자</t>
  </si>
  <si>
    <t>Y3</t>
  </si>
  <si>
    <t>박혁제</t>
  </si>
  <si>
    <t>G2</t>
  </si>
  <si>
    <t>김순례</t>
  </si>
  <si>
    <t>Y2</t>
  </si>
  <si>
    <t>우인철</t>
  </si>
  <si>
    <t>C1</t>
  </si>
  <si>
    <t>유철민</t>
  </si>
  <si>
    <t>매출이익 분석</t>
    <phoneticPr fontId="1" type="noConversion"/>
  </si>
  <si>
    <t>상품단가</t>
  </si>
  <si>
    <t>판매수량</t>
  </si>
  <si>
    <t>인건비</t>
  </si>
  <si>
    <t>광고비</t>
  </si>
  <si>
    <t>관리비</t>
  </si>
  <si>
    <t>매출액</t>
  </si>
  <si>
    <t>매출이익</t>
  </si>
  <si>
    <t>영업이익률</t>
  </si>
  <si>
    <t>수출 내역</t>
    <phoneticPr fontId="1" type="noConversion"/>
  </si>
  <si>
    <t>종류</t>
    <phoneticPr fontId="1" type="noConversion"/>
  </si>
  <si>
    <t>단가</t>
  </si>
  <si>
    <t>단가(달러)</t>
    <phoneticPr fontId="1" type="noConversion"/>
  </si>
  <si>
    <t>1사분기
수출량</t>
    <phoneticPr fontId="1" type="noConversion"/>
  </si>
  <si>
    <t>2사분기
수출량</t>
  </si>
  <si>
    <t>단가(원)</t>
    <phoneticPr fontId="1" type="noConversion"/>
  </si>
  <si>
    <t>수출액</t>
    <phoneticPr fontId="1" type="noConversion"/>
  </si>
  <si>
    <t>순위</t>
    <phoneticPr fontId="1" type="noConversion"/>
  </si>
  <si>
    <t>백상지1</t>
  </si>
  <si>
    <t>백상지2</t>
  </si>
  <si>
    <t>아트지</t>
  </si>
  <si>
    <t>판지</t>
  </si>
  <si>
    <t>신문용지</t>
  </si>
  <si>
    <t>감열지</t>
  </si>
  <si>
    <t>골판지1</t>
  </si>
  <si>
    <t>골판지2</t>
  </si>
  <si>
    <t>합계</t>
    <phoneticPr fontId="1" type="noConversion"/>
  </si>
  <si>
    <t>네트워크 장비 판매 내역</t>
    <phoneticPr fontId="1" type="noConversion"/>
  </si>
  <si>
    <t>(단위 : 천원)</t>
    <phoneticPr fontId="1" type="noConversion"/>
  </si>
  <si>
    <t>품목</t>
  </si>
  <si>
    <t>판매액</t>
  </si>
  <si>
    <t>목표량</t>
  </si>
  <si>
    <t>달성율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</si>
  <si>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</si>
  <si>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</si>
  <si>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</si>
  <si>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</si>
  <si>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</si>
  <si>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</si>
  <si>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</si>
  <si>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</si>
  <si>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</si>
  <si>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</si>
  <si>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기록</t>
  </si>
  <si>
    <t>[표2]</t>
    <phoneticPr fontId="1" type="noConversion"/>
  </si>
  <si>
    <t>철인3종 경기 결과</t>
    <phoneticPr fontId="1" type="noConversion"/>
  </si>
  <si>
    <t>선수명</t>
    <phoneticPr fontId="1" type="noConversion"/>
  </si>
  <si>
    <t>신예진</t>
    <phoneticPr fontId="1" type="noConversion"/>
  </si>
  <si>
    <t>이혜랑</t>
    <phoneticPr fontId="1" type="noConversion"/>
  </si>
  <si>
    <t>황가연</t>
    <phoneticPr fontId="1" type="noConversion"/>
  </si>
  <si>
    <t>안희진</t>
    <phoneticPr fontId="1" type="noConversion"/>
  </si>
  <si>
    <t>유솔지</t>
    <phoneticPr fontId="1" type="noConversion"/>
  </si>
  <si>
    <t>김정원</t>
    <phoneticPr fontId="1" type="noConversion"/>
  </si>
  <si>
    <t>조은진</t>
    <phoneticPr fontId="1" type="noConversion"/>
  </si>
  <si>
    <t>이연우</t>
    <phoneticPr fontId="1" type="noConversion"/>
  </si>
  <si>
    <t>지차희</t>
    <phoneticPr fontId="1" type="noConversion"/>
  </si>
  <si>
    <t>배번</t>
    <phoneticPr fontId="1" type="noConversion"/>
  </si>
  <si>
    <t>소속</t>
    <phoneticPr fontId="1" type="noConversion"/>
  </si>
  <si>
    <t>통영시청</t>
    <phoneticPr fontId="1" type="noConversion"/>
  </si>
  <si>
    <t>대전시청</t>
    <phoneticPr fontId="1" type="noConversion"/>
  </si>
  <si>
    <t>서울시청</t>
    <phoneticPr fontId="1" type="noConversion"/>
  </si>
  <si>
    <t>천안시청</t>
    <phoneticPr fontId="1" type="noConversion"/>
  </si>
  <si>
    <t>1위 기록</t>
    <phoneticPr fontId="1" type="noConversion"/>
  </si>
  <si>
    <t>평점분석</t>
  </si>
  <si>
    <t>용지(A4)</t>
    <phoneticPr fontId="1" type="noConversion"/>
  </si>
  <si>
    <t>용지(A3)</t>
    <phoneticPr fontId="1" type="noConversion"/>
  </si>
  <si>
    <t>매입일자</t>
    <phoneticPr fontId="1" type="noConversion"/>
  </si>
  <si>
    <t>사원번호</t>
  </si>
  <si>
    <t>부서</t>
  </si>
  <si>
    <t>호봉</t>
  </si>
  <si>
    <t>급여</t>
  </si>
  <si>
    <t>BA-20003</t>
  </si>
  <si>
    <t>김미속</t>
  </si>
  <si>
    <t>경리부</t>
  </si>
  <si>
    <t>010-656-8549</t>
  </si>
  <si>
    <t>BA-20005</t>
  </si>
  <si>
    <t>이관우</t>
  </si>
  <si>
    <t>010-767-3454</t>
  </si>
  <si>
    <t>SH-10036</t>
  </si>
  <si>
    <t>이야망</t>
  </si>
  <si>
    <t>010-747-6215</t>
  </si>
  <si>
    <t>BA-20004</t>
  </si>
  <si>
    <t>장유비</t>
  </si>
  <si>
    <t>홍보부</t>
  </si>
  <si>
    <t>010-656-9167</t>
  </si>
  <si>
    <t>SH-10035</t>
  </si>
  <si>
    <t>제갈량</t>
  </si>
  <si>
    <t>제작부</t>
  </si>
  <si>
    <t>010-545-9088</t>
  </si>
  <si>
    <t>평점</t>
  </si>
  <si>
    <t>기준</t>
  </si>
  <si>
    <t>인원수</t>
  </si>
  <si>
    <t>누적인원수</t>
  </si>
  <si>
    <t>A</t>
  </si>
  <si>
    <t>B</t>
  </si>
  <si>
    <t>C</t>
  </si>
  <si>
    <t>D</t>
  </si>
  <si>
    <t>F</t>
  </si>
  <si>
    <t>합계</t>
  </si>
  <si>
    <t>지점명</t>
    <phoneticPr fontId="1" type="noConversion"/>
  </si>
  <si>
    <t>강릉</t>
    <phoneticPr fontId="1" type="noConversion"/>
  </si>
  <si>
    <t>대전</t>
    <phoneticPr fontId="1" type="noConversion"/>
  </si>
  <si>
    <t>판매금액</t>
    <phoneticPr fontId="1" type="noConversion"/>
  </si>
  <si>
    <t>&lt;=800</t>
    <phoneticPr fontId="1" type="noConversion"/>
  </si>
  <si>
    <t>생산부 요약</t>
  </si>
  <si>
    <t>영업부 요약</t>
  </si>
  <si>
    <t>총무부 요약</t>
  </si>
  <si>
    <t>총합계</t>
  </si>
  <si>
    <t>생산부 평균</t>
  </si>
  <si>
    <t>영업부 평균</t>
  </si>
  <si>
    <t>총무부 평균</t>
  </si>
  <si>
    <t>전체 평균</t>
  </si>
  <si>
    <t>(모두)</t>
  </si>
  <si>
    <t>행 레이블</t>
  </si>
  <si>
    <t>열 레이블</t>
  </si>
  <si>
    <t>전체 평균 : 상여급</t>
  </si>
  <si>
    <t>평균 : 상여급</t>
  </si>
  <si>
    <t>전체 평균 : 수당</t>
  </si>
  <si>
    <t>평균 : 수당</t>
  </si>
  <si>
    <t>1-4</t>
  </si>
  <si>
    <t>5-8</t>
  </si>
  <si>
    <t>9-12</t>
  </si>
  <si>
    <t>13-16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</si>
</sst>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1" fontId="0" fillId="0" borderId="1" xfId="0" applyNumberForma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57" fontId="0" fillId="0" borderId="6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6" fontId="0" fillId="0" borderId="0" xfId="0" applyNumberFormat="1">
      <alignment vertical="center"/>
    </xf>
    <xf numFmtId="41" fontId="6" fillId="0" borderId="1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품목별 판매량과 판매액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50</c:v>
                </c:pt>
                <c:pt idx="1">
                  <c:v>250</c:v>
                </c:pt>
                <c:pt idx="2">
                  <c:v>15</c:v>
                </c:pt>
                <c:pt idx="3">
                  <c:v>150</c:v>
                </c:pt>
                <c:pt idx="4">
                  <c:v>154</c:v>
                </c:pt>
                <c:pt idx="5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B-433D-BFE3-15EC9ADD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20845743"/>
        <c:axId val="420850543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54-4427-82E3-CF26192E85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125000</c:v>
                </c:pt>
                <c:pt idx="1">
                  <c:v>407500</c:v>
                </c:pt>
                <c:pt idx="2">
                  <c:v>6750</c:v>
                </c:pt>
                <c:pt idx="3">
                  <c:v>22500</c:v>
                </c:pt>
                <c:pt idx="4">
                  <c:v>23100</c:v>
                </c:pt>
                <c:pt idx="5">
                  <c:v>34680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4-4427-82E3-CF26192E8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27744"/>
        <c:axId val="872326784"/>
      </c:lineChart>
      <c:catAx>
        <c:axId val="420845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50543"/>
        <c:crosses val="autoZero"/>
        <c:auto val="1"/>
        <c:lblAlgn val="ctr"/>
        <c:lblOffset val="100"/>
        <c:noMultiLvlLbl val="0"/>
      </c:catAx>
      <c:valAx>
        <c:axId val="420850543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45743"/>
        <c:crosses val="autoZero"/>
        <c:crossBetween val="between"/>
        <c:majorUnit val="200"/>
      </c:valAx>
      <c:valAx>
        <c:axId val="87232678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72327744"/>
        <c:crosses val="max"/>
        <c:crossBetween val="between"/>
      </c:valAx>
      <c:catAx>
        <c:axId val="872327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2326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FFFF00"/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13</xdr:row>
          <xdr:rowOff>15240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052B1C6E-BA72-3E8B-555C-D59E1ECFA07F}"/>
            </a:ext>
          </a:extLst>
        </xdr:cNvPr>
        <xdr:cNvSpPr/>
      </xdr:nvSpPr>
      <xdr:spPr>
        <a:xfrm>
          <a:off x="2796540" y="3139440"/>
          <a:ext cx="16916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7295936-83E3-AD33-7BE3-DFD294898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다형" refreshedDate="45753.95317685185" createdVersion="8" refreshedVersion="8" minRefreshableVersion="3" recordCount="9" xr:uid="{8E8A060D-20BB-42E2-B1A3-2A2B64AB3BDF}">
  <cacheSource type="worksheet">
    <worksheetSource ref="A3:I12" sheet="분석작업-2"/>
  </cacheSource>
  <cacheFields count="9">
    <cacheField name="사원코드" numFmtId="0">
      <sharedItems/>
    </cacheField>
    <cacheField name="성명" numFmtId="0">
      <sharedItems count="9">
        <s v="홍기남"/>
        <s v="이기자"/>
        <s v="차후서"/>
        <s v="허인기"/>
        <s v="김인자"/>
        <s v="박혁제"/>
        <s v="김순례"/>
        <s v="우인철"/>
        <s v="유철민"/>
      </sharedItems>
    </cacheField>
    <cacheField name="부서명" numFmtId="0">
      <sharedItems/>
    </cacheField>
    <cacheField name="직위" numFmtId="0">
      <sharedItems count="3">
        <s v="부장"/>
        <s v="과장"/>
        <s v="대리"/>
      </sharedItems>
    </cacheField>
    <cacheField name="근무년수" numFmtId="0">
      <sharedItems containsSemiMixedTypes="0" containsString="0" containsNumber="1" containsInteger="1" minValue="3" maxValue="16" count="7">
        <n v="16"/>
        <n v="9"/>
        <n v="4"/>
        <n v="12"/>
        <n v="3"/>
        <n v="8"/>
        <n v="11"/>
      </sharedItems>
      <fieldGroup base="4">
        <rangePr autoStart="0" startNum="1" endNum="16" groupInterval="4"/>
        <groupItems count="6">
          <s v="&lt;1"/>
          <s v="1-4"/>
          <s v="5-8"/>
          <s v="9-12"/>
          <s v="13-16"/>
          <s v="&gt;17"/>
        </groupItems>
      </fieldGroup>
    </cacheField>
    <cacheField name="기본급" numFmtId="41">
      <sharedItems containsSemiMixedTypes="0" containsString="0" containsNumber="1" containsInteger="1" minValue="950000" maxValue="1600000"/>
    </cacheField>
    <cacheField name="상여급" numFmtId="41">
      <sharedItems containsSemiMixedTypes="0" containsString="0" containsNumber="1" containsInteger="1" minValue="190000" maxValue="480000"/>
    </cacheField>
    <cacheField name="수당" numFmtId="41">
      <sharedItems containsSemiMixedTypes="0" containsString="0" containsNumber="1" containsInteger="1" minValue="19000" maxValue="208000"/>
    </cacheField>
    <cacheField name="지급액" numFmtId="41">
      <sharedItems containsSemiMixedTypes="0" containsString="0" containsNumber="1" containsInteger="1" minValue="1159000" maxValue="228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G1"/>
    <x v="0"/>
    <s v="기획부"/>
    <x v="0"/>
    <x v="0"/>
    <n v="1600000"/>
    <n v="480000"/>
    <n v="208000"/>
    <n v="2288000"/>
  </r>
  <r>
    <s v="C2"/>
    <x v="1"/>
    <s v="총무부"/>
    <x v="1"/>
    <x v="1"/>
    <n v="1250000"/>
    <n v="375000"/>
    <n v="62500"/>
    <n v="1687500"/>
  </r>
  <r>
    <s v="G3"/>
    <x v="2"/>
    <s v="기획부"/>
    <x v="2"/>
    <x v="2"/>
    <n v="1000000"/>
    <n v="200000"/>
    <n v="20000"/>
    <n v="1220000"/>
  </r>
  <r>
    <s v="Y1"/>
    <x v="3"/>
    <s v="영업부"/>
    <x v="0"/>
    <x v="3"/>
    <n v="1400000"/>
    <n v="420000"/>
    <n v="112000"/>
    <n v="1932000"/>
  </r>
  <r>
    <s v="C3"/>
    <x v="4"/>
    <s v="총무부"/>
    <x v="2"/>
    <x v="4"/>
    <n v="950000"/>
    <n v="190000"/>
    <n v="19000"/>
    <n v="1159000"/>
  </r>
  <r>
    <s v="Y3"/>
    <x v="5"/>
    <s v="영업부"/>
    <x v="2"/>
    <x v="2"/>
    <n v="1000000"/>
    <n v="200000"/>
    <n v="20000"/>
    <n v="1220000"/>
  </r>
  <r>
    <s v="G2"/>
    <x v="6"/>
    <s v="기획부"/>
    <x v="1"/>
    <x v="5"/>
    <n v="1200000"/>
    <n v="360000"/>
    <n v="60000"/>
    <n v="1620000"/>
  </r>
  <r>
    <s v="Y2"/>
    <x v="7"/>
    <s v="영업부"/>
    <x v="1"/>
    <x v="1"/>
    <n v="1250000"/>
    <n v="375000"/>
    <n v="62500"/>
    <n v="1687500"/>
  </r>
  <r>
    <s v="C1"/>
    <x v="8"/>
    <s v="총무부"/>
    <x v="0"/>
    <x v="6"/>
    <n v="1350000"/>
    <n v="405000"/>
    <n v="108000"/>
    <n v="1863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9D041E-893D-4EB3-A6C3-7A8F8EFC35EA}" name="피벗 테이블1" cacheId="0" dataOnRows="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multipleFieldFilters="0">
  <location ref="A17:D32" firstHeaderRow="1" firstDataRow="2" firstDataCol="1" rowPageCount="1" colPageCount="1"/>
  <pivotFields count="9">
    <pivotField showAll="0"/>
    <pivotField axis="axisPage" showAll="0">
      <items count="10">
        <item x="6"/>
        <item x="4"/>
        <item x="5"/>
        <item x="7"/>
        <item x="8"/>
        <item x="1"/>
        <item x="2"/>
        <item x="3"/>
        <item x="0"/>
        <item t="default"/>
      </items>
    </pivotField>
    <pivotField showAll="0"/>
    <pivotField axis="axisCol" showAll="0">
      <items count="4">
        <item x="1"/>
        <item x="2"/>
        <item x="0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numFmtId="41" showAll="0"/>
    <pivotField dataField="1" numFmtId="41" showAll="0"/>
    <pivotField dataField="1" numFmtId="41" showAll="0"/>
    <pivotField numFmtId="41" showAll="0"/>
  </pivotFields>
  <rowFields count="2">
    <field x="4"/>
    <field x="-2"/>
  </rowFields>
  <rowItems count="14"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>
      <x v="2"/>
    </i>
  </colItems>
  <pageFields count="1">
    <pageField fld="1" hier="-1"/>
  </pageFields>
  <dataFields count="2">
    <dataField name="평균 : 상여급" fld="6" subtotal="average" baseField="4" baseItem="2" numFmtId="176"/>
    <dataField name="평균 : 수당" fld="7" subtotal="average" baseField="4" baseItem="2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990E66-1A27-4202-A4AA-AC399E3E6BF2}" name="표1" displayName="표1" ref="A3:F26" totalsRowShown="0" headerRowDxfId="8" headerRowBorderDxfId="7" tableBorderDxfId="6">
  <autoFilter ref="A3:F26" xr:uid="{93990E66-1A27-4202-A4AA-AC399E3E6BF2}"/>
  <tableColumns count="6">
    <tableColumn id="1" xr3:uid="{FC32B543-91D8-4946-A4B6-4352EA8E8CC7}" name="이름" dataDxfId="5"/>
    <tableColumn id="2" xr3:uid="{E3654091-8322-4D12-BFE9-721ED489FAA2}" name="성별" dataDxfId="4"/>
    <tableColumn id="3" xr3:uid="{5658189F-3901-48DB-8A17-1DEC822C3DE3}" name="소속부서" dataDxfId="3"/>
    <tableColumn id="4" xr3:uid="{86A80562-8994-411F-90A7-0915B4D131D5}" name="직위" dataDxfId="2"/>
    <tableColumn id="5" xr3:uid="{9D33EC71-D5E9-4B05-A1C3-E3467FDEF5C5}" name="월급" dataDxfId="1" dataCellStyle="쉼표 [0]"/>
    <tableColumn id="6" xr3:uid="{097B8431-2EE4-44F9-9E21-ACE92343BDCD}" name="상여급" dataDxfId="0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2:G9"/>
  <sheetViews>
    <sheetView workbookViewId="0">
      <selection activeCell="F14" sqref="F14"/>
    </sheetView>
  </sheetViews>
  <sheetFormatPr defaultRowHeight="17.399999999999999" x14ac:dyDescent="0.4"/>
  <cols>
    <col min="1" max="1" width="3.59765625" customWidth="1"/>
    <col min="2" max="2" width="9.19921875" bestFit="1" customWidth="1"/>
    <col min="6" max="6" width="10.59765625" bestFit="1" customWidth="1"/>
    <col min="7" max="7" width="12.8984375" bestFit="1" customWidth="1"/>
  </cols>
  <sheetData>
    <row r="2" spans="2:7" x14ac:dyDescent="0.4">
      <c r="B2" t="s">
        <v>0</v>
      </c>
    </row>
    <row r="4" spans="2:7" x14ac:dyDescent="0.4">
      <c r="B4" s="1" t="s">
        <v>248</v>
      </c>
      <c r="C4" s="1" t="s">
        <v>1</v>
      </c>
      <c r="D4" s="1" t="s">
        <v>249</v>
      </c>
      <c r="E4" s="1" t="s">
        <v>250</v>
      </c>
      <c r="F4" s="1" t="s">
        <v>251</v>
      </c>
      <c r="G4" s="1" t="s">
        <v>2</v>
      </c>
    </row>
    <row r="5" spans="2:7" x14ac:dyDescent="0.4">
      <c r="B5" s="1" t="s">
        <v>252</v>
      </c>
      <c r="C5" s="1" t="s">
        <v>253</v>
      </c>
      <c r="D5" s="1" t="s">
        <v>254</v>
      </c>
      <c r="E5" s="1">
        <v>7</v>
      </c>
      <c r="F5" s="2">
        <v>3550000</v>
      </c>
      <c r="G5" s="1" t="s">
        <v>255</v>
      </c>
    </row>
    <row r="6" spans="2:7" x14ac:dyDescent="0.4">
      <c r="B6" s="1" t="s">
        <v>256</v>
      </c>
      <c r="C6" s="1" t="s">
        <v>257</v>
      </c>
      <c r="D6" s="1" t="s">
        <v>3</v>
      </c>
      <c r="E6" s="1">
        <v>5</v>
      </c>
      <c r="F6" s="2">
        <v>3050000</v>
      </c>
      <c r="G6" s="1" t="s">
        <v>258</v>
      </c>
    </row>
    <row r="7" spans="2:7" x14ac:dyDescent="0.4">
      <c r="B7" s="1" t="s">
        <v>259</v>
      </c>
      <c r="C7" s="1" t="s">
        <v>260</v>
      </c>
      <c r="D7" s="1" t="s">
        <v>145</v>
      </c>
      <c r="E7" s="1">
        <v>6</v>
      </c>
      <c r="F7" s="2">
        <v>3300000</v>
      </c>
      <c r="G7" s="1" t="s">
        <v>261</v>
      </c>
    </row>
    <row r="8" spans="2:7" x14ac:dyDescent="0.4">
      <c r="B8" s="1" t="s">
        <v>262</v>
      </c>
      <c r="C8" s="1" t="s">
        <v>263</v>
      </c>
      <c r="D8" s="1" t="s">
        <v>264</v>
      </c>
      <c r="E8" s="1">
        <v>4</v>
      </c>
      <c r="F8" s="2">
        <v>2650000</v>
      </c>
      <c r="G8" s="1" t="s">
        <v>265</v>
      </c>
    </row>
    <row r="9" spans="2:7" x14ac:dyDescent="0.4">
      <c r="B9" s="1" t="s">
        <v>266</v>
      </c>
      <c r="C9" s="1" t="s">
        <v>267</v>
      </c>
      <c r="D9" s="1" t="s">
        <v>268</v>
      </c>
      <c r="E9" s="1">
        <v>5</v>
      </c>
      <c r="F9" s="2">
        <v>2700000</v>
      </c>
      <c r="G9" s="1" t="s">
        <v>269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G10"/>
  <sheetViews>
    <sheetView topLeftCell="A12" workbookViewId="0">
      <selection activeCell="J25" sqref="J25"/>
    </sheetView>
  </sheetViews>
  <sheetFormatPr defaultRowHeight="17.399999999999999" x14ac:dyDescent="0.4"/>
  <cols>
    <col min="1" max="1" width="11.09765625" bestFit="1" customWidth="1"/>
    <col min="2" max="3" width="9.09765625" bestFit="1" customWidth="1"/>
    <col min="4" max="4" width="9.296875" bestFit="1" customWidth="1"/>
    <col min="5" max="5" width="9.09765625" bestFit="1" customWidth="1"/>
  </cols>
  <sheetData>
    <row r="1" spans="1:7" ht="21" x14ac:dyDescent="0.4">
      <c r="A1" s="31" t="s">
        <v>208</v>
      </c>
      <c r="B1" s="31"/>
      <c r="C1" s="31"/>
      <c r="D1" s="31"/>
      <c r="E1" s="31"/>
      <c r="F1" s="31"/>
      <c r="G1" s="31"/>
    </row>
    <row r="2" spans="1:7" x14ac:dyDescent="0.4">
      <c r="G2" s="11" t="s">
        <v>209</v>
      </c>
    </row>
    <row r="3" spans="1:7" x14ac:dyDescent="0.4">
      <c r="A3" s="5" t="s">
        <v>210</v>
      </c>
      <c r="B3" s="5" t="s">
        <v>192</v>
      </c>
      <c r="C3" s="5" t="s">
        <v>47</v>
      </c>
      <c r="D3" s="5" t="s">
        <v>211</v>
      </c>
      <c r="E3" s="5" t="s">
        <v>212</v>
      </c>
      <c r="F3" s="5" t="s">
        <v>213</v>
      </c>
      <c r="G3" s="5" t="s">
        <v>214</v>
      </c>
    </row>
    <row r="4" spans="1:7" x14ac:dyDescent="0.4">
      <c r="A4" s="5" t="s">
        <v>215</v>
      </c>
      <c r="B4" s="13">
        <v>2500</v>
      </c>
      <c r="C4" s="13">
        <v>50</v>
      </c>
      <c r="D4" s="13">
        <v>125000</v>
      </c>
      <c r="E4" s="13">
        <v>45</v>
      </c>
      <c r="F4" s="12">
        <v>1.1111</v>
      </c>
      <c r="G4" s="5" t="s">
        <v>216</v>
      </c>
    </row>
    <row r="5" spans="1:7" x14ac:dyDescent="0.4">
      <c r="A5" s="5" t="s">
        <v>217</v>
      </c>
      <c r="B5" s="13">
        <v>1630</v>
      </c>
      <c r="C5" s="13">
        <v>250</v>
      </c>
      <c r="D5" s="13">
        <v>407500</v>
      </c>
      <c r="E5" s="13">
        <v>245</v>
      </c>
      <c r="F5" s="12">
        <v>1.0204</v>
      </c>
      <c r="G5" s="5" t="s">
        <v>216</v>
      </c>
    </row>
    <row r="6" spans="1:7" x14ac:dyDescent="0.4">
      <c r="A6" s="5" t="s">
        <v>218</v>
      </c>
      <c r="B6" s="13">
        <v>450</v>
      </c>
      <c r="C6" s="13">
        <v>15</v>
      </c>
      <c r="D6" s="13">
        <v>6750</v>
      </c>
      <c r="E6" s="13">
        <v>50</v>
      </c>
      <c r="F6" s="12">
        <v>0.3</v>
      </c>
      <c r="G6" s="5" t="s">
        <v>219</v>
      </c>
    </row>
    <row r="7" spans="1:7" x14ac:dyDescent="0.4">
      <c r="A7" s="5" t="s">
        <v>220</v>
      </c>
      <c r="B7" s="13">
        <v>150</v>
      </c>
      <c r="C7" s="13">
        <v>150</v>
      </c>
      <c r="D7" s="13">
        <v>22500</v>
      </c>
      <c r="E7" s="13">
        <v>150</v>
      </c>
      <c r="F7" s="12">
        <v>1</v>
      </c>
      <c r="G7" s="5" t="s">
        <v>221</v>
      </c>
    </row>
    <row r="8" spans="1:7" x14ac:dyDescent="0.4">
      <c r="A8" s="5" t="s">
        <v>222</v>
      </c>
      <c r="B8" s="13">
        <v>150</v>
      </c>
      <c r="C8" s="13">
        <v>154</v>
      </c>
      <c r="D8" s="13">
        <v>23100</v>
      </c>
      <c r="E8" s="13">
        <v>250</v>
      </c>
      <c r="F8" s="12">
        <v>0.61599999999999999</v>
      </c>
      <c r="G8" s="5" t="s">
        <v>219</v>
      </c>
    </row>
    <row r="9" spans="1:7" x14ac:dyDescent="0.4">
      <c r="A9" s="5" t="s">
        <v>223</v>
      </c>
      <c r="B9" s="13">
        <v>60</v>
      </c>
      <c r="C9" s="13">
        <v>578</v>
      </c>
      <c r="D9" s="13">
        <v>34680</v>
      </c>
      <c r="E9" s="13">
        <v>450</v>
      </c>
      <c r="F9" s="12">
        <v>1.2844</v>
      </c>
      <c r="G9" s="5" t="s">
        <v>216</v>
      </c>
    </row>
    <row r="10" spans="1:7" x14ac:dyDescent="0.4">
      <c r="A10" s="37" t="s">
        <v>207</v>
      </c>
      <c r="B10" s="37"/>
      <c r="C10" s="14">
        <f>SUM(C4:C9)</f>
        <v>1197</v>
      </c>
      <c r="D10" s="14">
        <f>SUM(D4:D9)</f>
        <v>619530</v>
      </c>
    </row>
  </sheetData>
  <mergeCells count="2">
    <mergeCell ref="A1:G1"/>
    <mergeCell ref="A10:B10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83EC-51F8-4042-A358-7943F4697D72}">
  <dimension ref="B2:G12"/>
  <sheetViews>
    <sheetView tabSelected="1" workbookViewId="0">
      <selection sqref="A1:A1048576"/>
    </sheetView>
  </sheetViews>
  <sheetFormatPr defaultRowHeight="17.399999999999999" x14ac:dyDescent="0.4"/>
  <cols>
    <col min="1" max="1" width="2.69921875" customWidth="1"/>
    <col min="2" max="2" width="14.59765625" customWidth="1"/>
    <col min="4" max="4" width="9.09765625" bestFit="1" customWidth="1"/>
    <col min="5" max="5" width="9.296875" bestFit="1" customWidth="1"/>
    <col min="7" max="7" width="8.8984375" bestFit="1" customWidth="1"/>
  </cols>
  <sheetData>
    <row r="2" spans="2:7" ht="24" customHeight="1" x14ac:dyDescent="0.4">
      <c r="B2" s="30" t="s">
        <v>75</v>
      </c>
      <c r="C2" s="30"/>
      <c r="D2" s="30"/>
      <c r="E2" s="30"/>
      <c r="F2" s="30"/>
      <c r="G2" s="30"/>
    </row>
    <row r="4" spans="2:7" x14ac:dyDescent="0.4">
      <c r="B4" s="17" t="s">
        <v>247</v>
      </c>
      <c r="C4" s="17" t="s">
        <v>76</v>
      </c>
      <c r="D4" s="17" t="s">
        <v>77</v>
      </c>
      <c r="E4" s="17" t="s">
        <v>78</v>
      </c>
      <c r="F4" s="17" t="s">
        <v>79</v>
      </c>
      <c r="G4" s="17" t="s">
        <v>2</v>
      </c>
    </row>
    <row r="5" spans="2:7" x14ac:dyDescent="0.4">
      <c r="B5" s="18">
        <v>45566</v>
      </c>
      <c r="C5" s="19" t="s">
        <v>93</v>
      </c>
      <c r="D5" s="20">
        <v>1000</v>
      </c>
      <c r="E5" s="20">
        <v>9000</v>
      </c>
      <c r="F5" s="19" t="s">
        <v>80</v>
      </c>
      <c r="G5" s="19" t="s">
        <v>81</v>
      </c>
    </row>
    <row r="6" spans="2:7" x14ac:dyDescent="0.4">
      <c r="B6" s="18">
        <v>45566</v>
      </c>
      <c r="C6" s="19" t="s">
        <v>82</v>
      </c>
      <c r="D6" s="20">
        <v>1200</v>
      </c>
      <c r="E6" s="20">
        <v>4200</v>
      </c>
      <c r="F6" s="19" t="s">
        <v>83</v>
      </c>
      <c r="G6" s="19" t="s">
        <v>84</v>
      </c>
    </row>
    <row r="7" spans="2:7" x14ac:dyDescent="0.4">
      <c r="B7" s="18">
        <v>45566</v>
      </c>
      <c r="C7" s="19" t="s">
        <v>245</v>
      </c>
      <c r="D7" s="20">
        <v>55000</v>
      </c>
      <c r="E7" s="20">
        <v>105800</v>
      </c>
      <c r="F7" s="19" t="s">
        <v>85</v>
      </c>
      <c r="G7" s="19" t="s">
        <v>86</v>
      </c>
    </row>
    <row r="8" spans="2:7" x14ac:dyDescent="0.4">
      <c r="B8" s="18">
        <v>45570</v>
      </c>
      <c r="C8" s="19" t="s">
        <v>92</v>
      </c>
      <c r="D8" s="20">
        <v>0</v>
      </c>
      <c r="E8" s="20">
        <v>6600</v>
      </c>
      <c r="F8" s="19" t="s">
        <v>87</v>
      </c>
      <c r="G8" s="19" t="s">
        <v>88</v>
      </c>
    </row>
    <row r="9" spans="2:7" x14ac:dyDescent="0.4">
      <c r="B9" s="18">
        <v>45571</v>
      </c>
      <c r="C9" s="19" t="s">
        <v>92</v>
      </c>
      <c r="D9" s="20">
        <v>3000</v>
      </c>
      <c r="E9" s="20">
        <v>3000</v>
      </c>
      <c r="F9" s="19" t="s">
        <v>87</v>
      </c>
      <c r="G9" s="19" t="s">
        <v>88</v>
      </c>
    </row>
    <row r="10" spans="2:7" x14ac:dyDescent="0.4">
      <c r="B10" s="18">
        <v>45571</v>
      </c>
      <c r="C10" s="19" t="s">
        <v>246</v>
      </c>
      <c r="D10" s="20">
        <v>2000</v>
      </c>
      <c r="E10" s="20">
        <v>128500</v>
      </c>
      <c r="F10" s="19" t="s">
        <v>85</v>
      </c>
      <c r="G10" s="19" t="s">
        <v>86</v>
      </c>
    </row>
    <row r="11" spans="2:7" x14ac:dyDescent="0.4">
      <c r="B11" s="18">
        <v>45572</v>
      </c>
      <c r="C11" s="19" t="s">
        <v>89</v>
      </c>
      <c r="D11" s="20">
        <v>15000</v>
      </c>
      <c r="E11" s="20">
        <v>29400</v>
      </c>
      <c r="F11" s="19" t="s">
        <v>90</v>
      </c>
      <c r="G11" s="19" t="s">
        <v>91</v>
      </c>
    </row>
    <row r="12" spans="2:7" x14ac:dyDescent="0.4">
      <c r="B12" s="18">
        <v>45573</v>
      </c>
      <c r="C12" s="19" t="s">
        <v>245</v>
      </c>
      <c r="D12" s="20">
        <v>50000</v>
      </c>
      <c r="E12" s="20">
        <v>116380</v>
      </c>
      <c r="F12" s="19" t="s">
        <v>85</v>
      </c>
      <c r="G12" s="19" t="s">
        <v>86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E9"/>
  <sheetViews>
    <sheetView workbookViewId="0">
      <selection activeCell="B3" sqref="B3:B9"/>
    </sheetView>
  </sheetViews>
  <sheetFormatPr defaultRowHeight="17.399999999999999" x14ac:dyDescent="0.4"/>
  <cols>
    <col min="1" max="1" width="3.59765625" customWidth="1"/>
    <col min="5" max="5" width="10.59765625" customWidth="1"/>
  </cols>
  <sheetData>
    <row r="1" spans="2:5" x14ac:dyDescent="0.4">
      <c r="B1" t="s">
        <v>244</v>
      </c>
    </row>
    <row r="3" spans="2:5" x14ac:dyDescent="0.4">
      <c r="B3" t="s">
        <v>270</v>
      </c>
      <c r="C3" t="s">
        <v>271</v>
      </c>
      <c r="D3" t="s">
        <v>272</v>
      </c>
      <c r="E3" t="s">
        <v>273</v>
      </c>
    </row>
    <row r="4" spans="2:5" x14ac:dyDescent="0.4">
      <c r="B4" t="s">
        <v>274</v>
      </c>
      <c r="C4">
        <v>95</v>
      </c>
      <c r="D4">
        <v>0</v>
      </c>
      <c r="E4">
        <v>0</v>
      </c>
    </row>
    <row r="5" spans="2:5" x14ac:dyDescent="0.4">
      <c r="B5" t="s">
        <v>275</v>
      </c>
      <c r="C5">
        <v>90</v>
      </c>
      <c r="D5">
        <v>1</v>
      </c>
      <c r="E5">
        <v>1</v>
      </c>
    </row>
    <row r="6" spans="2:5" x14ac:dyDescent="0.4">
      <c r="B6" t="s">
        <v>276</v>
      </c>
      <c r="C6">
        <v>85</v>
      </c>
      <c r="D6">
        <v>2</v>
      </c>
      <c r="E6">
        <v>3</v>
      </c>
    </row>
    <row r="7" spans="2:5" x14ac:dyDescent="0.4">
      <c r="B7" t="s">
        <v>277</v>
      </c>
      <c r="C7">
        <v>80</v>
      </c>
      <c r="D7">
        <v>1</v>
      </c>
      <c r="E7">
        <v>4</v>
      </c>
    </row>
    <row r="8" spans="2:5" x14ac:dyDescent="0.4">
      <c r="B8" t="s">
        <v>278</v>
      </c>
      <c r="C8">
        <v>75</v>
      </c>
      <c r="D8">
        <v>4</v>
      </c>
      <c r="E8">
        <v>8</v>
      </c>
    </row>
    <row r="9" spans="2:5" x14ac:dyDescent="0.4">
      <c r="B9" t="s">
        <v>279</v>
      </c>
      <c r="D9">
        <v>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FCFE-F4EB-493B-9B85-DA9EEF145B94}">
  <dimension ref="A1:H25"/>
  <sheetViews>
    <sheetView topLeftCell="A13" workbookViewId="0">
      <selection activeCell="D10" sqref="D10"/>
    </sheetView>
  </sheetViews>
  <sheetFormatPr defaultRowHeight="17.399999999999999" x14ac:dyDescent="0.4"/>
  <cols>
    <col min="4" max="4" width="13.8984375" bestFit="1" customWidth="1"/>
  </cols>
  <sheetData>
    <row r="1" spans="1:8" ht="21" x14ac:dyDescent="0.4">
      <c r="A1" s="31" t="s">
        <v>94</v>
      </c>
      <c r="B1" s="31"/>
      <c r="C1" s="31"/>
      <c r="D1" s="31"/>
      <c r="E1" s="31"/>
      <c r="F1" s="31"/>
      <c r="G1" s="31"/>
      <c r="H1" s="31"/>
    </row>
    <row r="3" spans="1:8" x14ac:dyDescent="0.4">
      <c r="A3" s="5" t="s">
        <v>95</v>
      </c>
      <c r="B3" s="5" t="s">
        <v>96</v>
      </c>
      <c r="C3" s="5" t="s">
        <v>97</v>
      </c>
      <c r="D3" s="5" t="s">
        <v>98</v>
      </c>
      <c r="E3" s="5" t="s">
        <v>99</v>
      </c>
      <c r="F3" s="5" t="s">
        <v>47</v>
      </c>
      <c r="G3" s="5" t="s">
        <v>100</v>
      </c>
      <c r="H3" s="5" t="s">
        <v>101</v>
      </c>
    </row>
    <row r="4" spans="1:8" x14ac:dyDescent="0.4">
      <c r="A4" s="5" t="s">
        <v>102</v>
      </c>
      <c r="B4" s="5" t="s">
        <v>103</v>
      </c>
      <c r="C4" s="5" t="s">
        <v>133</v>
      </c>
      <c r="D4" s="5" t="s">
        <v>104</v>
      </c>
      <c r="E4" s="5">
        <v>350</v>
      </c>
      <c r="F4" s="5">
        <v>320</v>
      </c>
      <c r="G4" s="5">
        <v>30</v>
      </c>
      <c r="H4" s="7">
        <v>960</v>
      </c>
    </row>
    <row r="5" spans="1:8" x14ac:dyDescent="0.4">
      <c r="A5" s="5" t="s">
        <v>105</v>
      </c>
      <c r="B5" s="5" t="s">
        <v>106</v>
      </c>
      <c r="C5" s="5" t="s">
        <v>107</v>
      </c>
      <c r="D5" s="5" t="s">
        <v>108</v>
      </c>
      <c r="E5" s="5">
        <v>400</v>
      </c>
      <c r="F5" s="5">
        <v>380</v>
      </c>
      <c r="G5" s="5">
        <v>20</v>
      </c>
      <c r="H5" s="7">
        <v>1140</v>
      </c>
    </row>
    <row r="6" spans="1:8" x14ac:dyDescent="0.4">
      <c r="A6" s="5" t="s">
        <v>109</v>
      </c>
      <c r="B6" s="5" t="s">
        <v>110</v>
      </c>
      <c r="C6" s="5" t="s">
        <v>128</v>
      </c>
      <c r="D6" s="5" t="s">
        <v>111</v>
      </c>
      <c r="E6" s="5">
        <v>450</v>
      </c>
      <c r="F6" s="5">
        <v>420</v>
      </c>
      <c r="G6" s="5">
        <v>30</v>
      </c>
      <c r="H6" s="7">
        <v>1260</v>
      </c>
    </row>
    <row r="7" spans="1:8" x14ac:dyDescent="0.4">
      <c r="A7" s="5" t="s">
        <v>112</v>
      </c>
      <c r="B7" s="5" t="s">
        <v>113</v>
      </c>
      <c r="C7" s="5" t="s">
        <v>114</v>
      </c>
      <c r="D7" s="5" t="s">
        <v>115</v>
      </c>
      <c r="E7" s="5">
        <v>300</v>
      </c>
      <c r="F7" s="5">
        <v>290</v>
      </c>
      <c r="G7" s="5">
        <v>10</v>
      </c>
      <c r="H7" s="7">
        <v>870</v>
      </c>
    </row>
    <row r="8" spans="1:8" x14ac:dyDescent="0.4">
      <c r="A8" s="5" t="s">
        <v>116</v>
      </c>
      <c r="B8" s="5" t="s">
        <v>117</v>
      </c>
      <c r="C8" s="5" t="s">
        <v>118</v>
      </c>
      <c r="D8" s="5" t="s">
        <v>119</v>
      </c>
      <c r="E8" s="5">
        <v>200</v>
      </c>
      <c r="F8" s="5">
        <v>175</v>
      </c>
      <c r="G8" s="5">
        <v>25</v>
      </c>
      <c r="H8" s="7">
        <v>525</v>
      </c>
    </row>
    <row r="9" spans="1:8" x14ac:dyDescent="0.4">
      <c r="A9" s="5" t="s">
        <v>102</v>
      </c>
      <c r="B9" s="5" t="s">
        <v>103</v>
      </c>
      <c r="C9" s="5" t="s">
        <v>130</v>
      </c>
      <c r="D9" s="5" t="s">
        <v>120</v>
      </c>
      <c r="E9" s="5">
        <v>250</v>
      </c>
      <c r="F9" s="5">
        <v>230</v>
      </c>
      <c r="G9" s="5">
        <v>20</v>
      </c>
      <c r="H9" s="7">
        <v>690</v>
      </c>
    </row>
    <row r="10" spans="1:8" x14ac:dyDescent="0.4">
      <c r="A10" s="5" t="s">
        <v>105</v>
      </c>
      <c r="B10" s="5" t="s">
        <v>106</v>
      </c>
      <c r="C10" s="5" t="s">
        <v>121</v>
      </c>
      <c r="D10" s="5" t="s">
        <v>122</v>
      </c>
      <c r="E10" s="5">
        <v>250</v>
      </c>
      <c r="F10" s="5">
        <v>220</v>
      </c>
      <c r="G10" s="5">
        <v>30</v>
      </c>
      <c r="H10" s="7">
        <v>660</v>
      </c>
    </row>
    <row r="11" spans="1:8" x14ac:dyDescent="0.4">
      <c r="A11" s="5" t="s">
        <v>109</v>
      </c>
      <c r="B11" s="5" t="s">
        <v>110</v>
      </c>
      <c r="C11" s="5" t="s">
        <v>131</v>
      </c>
      <c r="D11" s="5" t="s">
        <v>123</v>
      </c>
      <c r="E11" s="5">
        <v>250</v>
      </c>
      <c r="F11" s="5">
        <v>230</v>
      </c>
      <c r="G11" s="5">
        <v>20</v>
      </c>
      <c r="H11" s="7">
        <v>690</v>
      </c>
    </row>
    <row r="12" spans="1:8" x14ac:dyDescent="0.4">
      <c r="A12" s="5" t="s">
        <v>112</v>
      </c>
      <c r="B12" s="5" t="s">
        <v>113</v>
      </c>
      <c r="C12" s="5" t="s">
        <v>124</v>
      </c>
      <c r="D12" s="5" t="s">
        <v>125</v>
      </c>
      <c r="E12" s="5">
        <v>200</v>
      </c>
      <c r="F12" s="5">
        <v>185</v>
      </c>
      <c r="G12" s="5">
        <v>15</v>
      </c>
      <c r="H12" s="7">
        <v>555</v>
      </c>
    </row>
    <row r="13" spans="1:8" x14ac:dyDescent="0.4">
      <c r="A13" s="5" t="s">
        <v>116</v>
      </c>
      <c r="B13" s="5" t="s">
        <v>117</v>
      </c>
      <c r="C13" s="5" t="s">
        <v>132</v>
      </c>
      <c r="D13" s="5" t="s">
        <v>126</v>
      </c>
      <c r="E13" s="5">
        <v>150</v>
      </c>
      <c r="F13" s="5">
        <v>140</v>
      </c>
      <c r="G13" s="5">
        <v>10</v>
      </c>
      <c r="H13" s="7">
        <v>420</v>
      </c>
    </row>
    <row r="14" spans="1:8" x14ac:dyDescent="0.4">
      <c r="A14" s="5" t="s">
        <v>102</v>
      </c>
      <c r="B14" s="5" t="s">
        <v>103</v>
      </c>
      <c r="C14" s="5" t="s">
        <v>129</v>
      </c>
      <c r="D14" s="5" t="s">
        <v>127</v>
      </c>
      <c r="E14" s="5">
        <v>200</v>
      </c>
      <c r="F14" s="5">
        <v>170</v>
      </c>
      <c r="G14" s="5">
        <v>30</v>
      </c>
      <c r="H14" s="7">
        <v>510</v>
      </c>
    </row>
    <row r="15" spans="1:8" x14ac:dyDescent="0.4">
      <c r="D15" s="1"/>
    </row>
    <row r="17" spans="1:8" x14ac:dyDescent="0.4">
      <c r="A17" s="1" t="s">
        <v>280</v>
      </c>
      <c r="B17" s="1" t="s">
        <v>283</v>
      </c>
    </row>
    <row r="18" spans="1:8" x14ac:dyDescent="0.4">
      <c r="A18" s="1" t="s">
        <v>281</v>
      </c>
      <c r="B18" s="1" t="s">
        <v>284</v>
      </c>
    </row>
    <row r="19" spans="1:8" x14ac:dyDescent="0.4">
      <c r="A19" s="1" t="s">
        <v>282</v>
      </c>
      <c r="B19" s="1" t="s">
        <v>284</v>
      </c>
    </row>
    <row r="22" spans="1:8" x14ac:dyDescent="0.4">
      <c r="A22" s="5" t="s">
        <v>95</v>
      </c>
      <c r="B22" s="5" t="s">
        <v>96</v>
      </c>
      <c r="C22" s="5" t="s">
        <v>97</v>
      </c>
      <c r="D22" s="5" t="s">
        <v>98</v>
      </c>
      <c r="E22" s="5" t="s">
        <v>99</v>
      </c>
      <c r="F22" s="5" t="s">
        <v>47</v>
      </c>
      <c r="G22" s="5" t="s">
        <v>100</v>
      </c>
      <c r="H22" s="5" t="s">
        <v>101</v>
      </c>
    </row>
    <row r="23" spans="1:8" x14ac:dyDescent="0.4">
      <c r="A23" s="5" t="s">
        <v>102</v>
      </c>
      <c r="B23" s="5" t="s">
        <v>103</v>
      </c>
      <c r="C23" s="5" t="s">
        <v>130</v>
      </c>
      <c r="D23" s="5" t="s">
        <v>120</v>
      </c>
      <c r="E23" s="5">
        <v>250</v>
      </c>
      <c r="F23" s="5">
        <v>230</v>
      </c>
      <c r="G23" s="5">
        <v>20</v>
      </c>
      <c r="H23" s="7">
        <v>690</v>
      </c>
    </row>
    <row r="24" spans="1:8" x14ac:dyDescent="0.4">
      <c r="A24" s="5" t="s">
        <v>112</v>
      </c>
      <c r="B24" s="5" t="s">
        <v>113</v>
      </c>
      <c r="C24" s="5" t="s">
        <v>124</v>
      </c>
      <c r="D24" s="5" t="s">
        <v>125</v>
      </c>
      <c r="E24" s="5">
        <v>200</v>
      </c>
      <c r="F24" s="5">
        <v>185</v>
      </c>
      <c r="G24" s="5">
        <v>15</v>
      </c>
      <c r="H24" s="7">
        <v>555</v>
      </c>
    </row>
    <row r="25" spans="1:8" x14ac:dyDescent="0.4">
      <c r="A25" s="5" t="s">
        <v>102</v>
      </c>
      <c r="B25" s="5" t="s">
        <v>103</v>
      </c>
      <c r="C25" s="5" t="s">
        <v>129</v>
      </c>
      <c r="D25" s="5" t="s">
        <v>127</v>
      </c>
      <c r="E25" s="5">
        <v>200</v>
      </c>
      <c r="F25" s="5">
        <v>170</v>
      </c>
      <c r="G25" s="5">
        <v>30</v>
      </c>
      <c r="H25" s="7">
        <v>510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workbookViewId="0"/>
  </sheetViews>
  <sheetFormatPr defaultRowHeight="17.399999999999999" x14ac:dyDescent="0.4"/>
  <cols>
    <col min="2" max="2" width="10.19921875" bestFit="1" customWidth="1"/>
    <col min="4" max="4" width="10.3984375" bestFit="1" customWidth="1"/>
    <col min="7" max="7" width="8.69921875" customWidth="1"/>
  </cols>
  <sheetData>
    <row r="1" spans="1:9" x14ac:dyDescent="0.4">
      <c r="A1" s="3" t="s">
        <v>4</v>
      </c>
      <c r="B1" s="4" t="s">
        <v>5</v>
      </c>
      <c r="F1" s="3" t="s">
        <v>225</v>
      </c>
      <c r="G1" s="4" t="s">
        <v>226</v>
      </c>
    </row>
    <row r="2" spans="1:9" x14ac:dyDescent="0.4">
      <c r="A2" s="5" t="s">
        <v>1</v>
      </c>
      <c r="B2" s="5" t="s">
        <v>6</v>
      </c>
      <c r="C2" s="5" t="s">
        <v>7</v>
      </c>
      <c r="D2" s="5" t="s">
        <v>8</v>
      </c>
      <c r="F2" s="5" t="s">
        <v>227</v>
      </c>
      <c r="G2" s="5" t="s">
        <v>237</v>
      </c>
      <c r="H2" s="5" t="s">
        <v>238</v>
      </c>
      <c r="I2" s="5" t="s">
        <v>224</v>
      </c>
    </row>
    <row r="3" spans="1:9" x14ac:dyDescent="0.4">
      <c r="A3" s="5" t="s">
        <v>9</v>
      </c>
      <c r="B3" s="5" t="s">
        <v>10</v>
      </c>
      <c r="C3" s="5" t="s">
        <v>11</v>
      </c>
      <c r="D3" s="5">
        <v>70.900000000000006</v>
      </c>
      <c r="F3" s="5" t="s">
        <v>228</v>
      </c>
      <c r="G3" s="5">
        <v>15</v>
      </c>
      <c r="H3" s="5" t="s">
        <v>239</v>
      </c>
      <c r="I3" s="16">
        <v>4.7037037037037037E-2</v>
      </c>
    </row>
    <row r="4" spans="1:9" x14ac:dyDescent="0.4">
      <c r="A4" s="5" t="s">
        <v>12</v>
      </c>
      <c r="B4" s="5" t="s">
        <v>13</v>
      </c>
      <c r="C4" s="5" t="s">
        <v>14</v>
      </c>
      <c r="D4" s="5">
        <v>77.2</v>
      </c>
      <c r="F4" s="5" t="s">
        <v>229</v>
      </c>
      <c r="G4" s="5">
        <v>6</v>
      </c>
      <c r="H4" s="5" t="s">
        <v>240</v>
      </c>
      <c r="I4" s="16">
        <v>5.1157407407407408E-2</v>
      </c>
    </row>
    <row r="5" spans="1:9" x14ac:dyDescent="0.4">
      <c r="A5" s="5" t="s">
        <v>15</v>
      </c>
      <c r="B5" s="5" t="s">
        <v>10</v>
      </c>
      <c r="C5" s="5" t="s">
        <v>11</v>
      </c>
      <c r="D5" s="5">
        <v>90.6</v>
      </c>
      <c r="F5" s="5" t="s">
        <v>230</v>
      </c>
      <c r="G5" s="5">
        <v>27</v>
      </c>
      <c r="H5" s="5" t="s">
        <v>241</v>
      </c>
      <c r="I5" s="16">
        <v>4.5902777777777772E-2</v>
      </c>
    </row>
    <row r="6" spans="1:9" x14ac:dyDescent="0.4">
      <c r="A6" s="5" t="s">
        <v>16</v>
      </c>
      <c r="B6" s="5" t="s">
        <v>13</v>
      </c>
      <c r="C6" s="5" t="s">
        <v>14</v>
      </c>
      <c r="D6" s="5">
        <v>92.4</v>
      </c>
      <c r="F6" s="5" t="s">
        <v>231</v>
      </c>
      <c r="G6" s="5">
        <v>65</v>
      </c>
      <c r="H6" s="5" t="s">
        <v>242</v>
      </c>
      <c r="I6" s="16">
        <v>4.8067129629629633E-2</v>
      </c>
    </row>
    <row r="7" spans="1:9" x14ac:dyDescent="0.4">
      <c r="A7" s="5" t="s">
        <v>17</v>
      </c>
      <c r="B7" s="5" t="s">
        <v>13</v>
      </c>
      <c r="C7" s="5" t="s">
        <v>11</v>
      </c>
      <c r="D7" s="5">
        <v>88.7</v>
      </c>
      <c r="F7" s="5" t="s">
        <v>232</v>
      </c>
      <c r="G7" s="5">
        <v>24</v>
      </c>
      <c r="H7" s="5" t="s">
        <v>242</v>
      </c>
      <c r="I7" s="16">
        <v>4.9756944444444444E-2</v>
      </c>
    </row>
    <row r="8" spans="1:9" x14ac:dyDescent="0.4">
      <c r="A8" s="5" t="s">
        <v>18</v>
      </c>
      <c r="B8" s="5" t="s">
        <v>10</v>
      </c>
      <c r="C8" s="5" t="s">
        <v>14</v>
      </c>
      <c r="D8" s="5">
        <v>80.3</v>
      </c>
      <c r="F8" s="5" t="s">
        <v>233</v>
      </c>
      <c r="G8" s="5">
        <v>33</v>
      </c>
      <c r="H8" s="5" t="s">
        <v>241</v>
      </c>
      <c r="I8" s="16">
        <v>4.6446759259259257E-2</v>
      </c>
    </row>
    <row r="9" spans="1:9" x14ac:dyDescent="0.4">
      <c r="A9" s="5" t="s">
        <v>19</v>
      </c>
      <c r="B9" s="5" t="s">
        <v>10</v>
      </c>
      <c r="C9" s="5" t="s">
        <v>11</v>
      </c>
      <c r="D9" s="5">
        <v>95.3</v>
      </c>
      <c r="F9" s="5" t="s">
        <v>234</v>
      </c>
      <c r="G9" s="5">
        <v>9</v>
      </c>
      <c r="H9" s="5" t="s">
        <v>240</v>
      </c>
      <c r="I9" s="16">
        <v>5.0104166666666672E-2</v>
      </c>
    </row>
    <row r="10" spans="1:9" x14ac:dyDescent="0.4">
      <c r="F10" s="5" t="s">
        <v>235</v>
      </c>
      <c r="G10" s="5">
        <v>31</v>
      </c>
      <c r="H10" s="5" t="s">
        <v>239</v>
      </c>
      <c r="I10" s="16">
        <v>5.1840277777777777E-2</v>
      </c>
    </row>
    <row r="11" spans="1:9" x14ac:dyDescent="0.4">
      <c r="A11" s="5"/>
      <c r="B11" s="5"/>
      <c r="C11" s="34" t="s">
        <v>20</v>
      </c>
      <c r="D11" s="35"/>
      <c r="F11" s="5" t="s">
        <v>236</v>
      </c>
      <c r="G11" s="5">
        <v>57</v>
      </c>
      <c r="H11" s="5" t="s">
        <v>241</v>
      </c>
      <c r="I11" s="16">
        <v>4.927083333333334E-2</v>
      </c>
    </row>
    <row r="12" spans="1:9" x14ac:dyDescent="0.4">
      <c r="A12" s="5"/>
      <c r="B12" s="5"/>
      <c r="C12" s="32"/>
      <c r="D12" s="33"/>
      <c r="F12" s="34" t="s">
        <v>243</v>
      </c>
      <c r="G12" s="35"/>
      <c r="H12" s="32"/>
      <c r="I12" s="33"/>
    </row>
    <row r="14" spans="1:9" x14ac:dyDescent="0.4">
      <c r="A14" s="3" t="s">
        <v>21</v>
      </c>
      <c r="B14" s="4" t="s">
        <v>22</v>
      </c>
      <c r="E14" s="3" t="s">
        <v>42</v>
      </c>
      <c r="F14" s="4" t="s">
        <v>43</v>
      </c>
    </row>
    <row r="15" spans="1:9" x14ac:dyDescent="0.4">
      <c r="A15" s="5" t="s">
        <v>23</v>
      </c>
      <c r="B15" s="5" t="s">
        <v>24</v>
      </c>
      <c r="C15" s="6" t="s">
        <v>25</v>
      </c>
      <c r="E15" s="5" t="s">
        <v>44</v>
      </c>
      <c r="F15" s="5" t="s">
        <v>45</v>
      </c>
      <c r="G15" s="5" t="s">
        <v>46</v>
      </c>
      <c r="H15" s="5" t="s">
        <v>47</v>
      </c>
    </row>
    <row r="16" spans="1:9" x14ac:dyDescent="0.4">
      <c r="A16" s="5" t="s">
        <v>26</v>
      </c>
      <c r="B16" s="15" t="s">
        <v>34</v>
      </c>
      <c r="C16" s="5"/>
      <c r="E16" s="5" t="s">
        <v>48</v>
      </c>
      <c r="F16" s="5" t="s">
        <v>49</v>
      </c>
      <c r="G16" s="5" t="s">
        <v>50</v>
      </c>
      <c r="H16" s="5">
        <v>624</v>
      </c>
    </row>
    <row r="17" spans="1:8" x14ac:dyDescent="0.4">
      <c r="A17" s="5" t="s">
        <v>27</v>
      </c>
      <c r="B17" s="15" t="s">
        <v>35</v>
      </c>
      <c r="C17" s="5"/>
      <c r="E17" s="5" t="s">
        <v>51</v>
      </c>
      <c r="F17" s="5" t="s">
        <v>52</v>
      </c>
      <c r="G17" s="5" t="s">
        <v>50</v>
      </c>
      <c r="H17" s="5">
        <v>756</v>
      </c>
    </row>
    <row r="18" spans="1:8" x14ac:dyDescent="0.4">
      <c r="A18" s="5" t="s">
        <v>28</v>
      </c>
      <c r="B18" s="15" t="s">
        <v>36</v>
      </c>
      <c r="C18" s="5"/>
      <c r="E18" s="5" t="s">
        <v>53</v>
      </c>
      <c r="F18" s="5" t="s">
        <v>49</v>
      </c>
      <c r="G18" s="5" t="s">
        <v>54</v>
      </c>
      <c r="H18" s="5">
        <v>959</v>
      </c>
    </row>
    <row r="19" spans="1:8" x14ac:dyDescent="0.4">
      <c r="A19" s="5" t="s">
        <v>29</v>
      </c>
      <c r="B19" s="15" t="s">
        <v>37</v>
      </c>
      <c r="C19" s="5"/>
      <c r="E19" s="5" t="s">
        <v>55</v>
      </c>
      <c r="F19" s="5" t="s">
        <v>49</v>
      </c>
      <c r="G19" s="5" t="s">
        <v>54</v>
      </c>
      <c r="H19" s="5">
        <v>812</v>
      </c>
    </row>
    <row r="20" spans="1:8" x14ac:dyDescent="0.4">
      <c r="A20" s="5" t="s">
        <v>30</v>
      </c>
      <c r="B20" s="15" t="s">
        <v>38</v>
      </c>
      <c r="C20" s="5"/>
      <c r="E20" s="5" t="s">
        <v>56</v>
      </c>
      <c r="F20" s="5" t="s">
        <v>52</v>
      </c>
      <c r="G20" s="5" t="s">
        <v>54</v>
      </c>
      <c r="H20" s="5">
        <v>507</v>
      </c>
    </row>
    <row r="21" spans="1:8" x14ac:dyDescent="0.4">
      <c r="A21" s="5" t="s">
        <v>31</v>
      </c>
      <c r="B21" s="15" t="s">
        <v>39</v>
      </c>
      <c r="C21" s="5"/>
      <c r="E21" s="5" t="s">
        <v>57</v>
      </c>
      <c r="F21" s="5" t="s">
        <v>52</v>
      </c>
      <c r="G21" s="5" t="s">
        <v>54</v>
      </c>
      <c r="H21" s="5">
        <v>682</v>
      </c>
    </row>
    <row r="22" spans="1:8" x14ac:dyDescent="0.4">
      <c r="A22" s="5" t="s">
        <v>32</v>
      </c>
      <c r="B22" s="15" t="s">
        <v>40</v>
      </c>
      <c r="C22" s="5"/>
      <c r="E22" s="5" t="s">
        <v>58</v>
      </c>
      <c r="F22" s="5" t="s">
        <v>49</v>
      </c>
      <c r="G22" s="5" t="s">
        <v>59</v>
      </c>
      <c r="H22" s="5">
        <v>877</v>
      </c>
    </row>
    <row r="23" spans="1:8" x14ac:dyDescent="0.4">
      <c r="A23" s="5" t="s">
        <v>33</v>
      </c>
      <c r="B23" s="15" t="s">
        <v>41</v>
      </c>
      <c r="C23" s="5"/>
      <c r="E23" s="5" t="s">
        <v>60</v>
      </c>
      <c r="F23" s="5" t="s">
        <v>52</v>
      </c>
      <c r="G23" s="5" t="s">
        <v>59</v>
      </c>
      <c r="H23" s="5">
        <v>860</v>
      </c>
    </row>
    <row r="24" spans="1:8" x14ac:dyDescent="0.4">
      <c r="E24" s="34" t="s">
        <v>61</v>
      </c>
      <c r="F24" s="36"/>
      <c r="G24" s="35"/>
      <c r="H24" s="5"/>
    </row>
    <row r="25" spans="1:8" x14ac:dyDescent="0.4">
      <c r="A25" s="3" t="s">
        <v>62</v>
      </c>
      <c r="B25" s="4" t="s">
        <v>63</v>
      </c>
    </row>
    <row r="26" spans="1:8" x14ac:dyDescent="0.4">
      <c r="A26" s="5" t="s">
        <v>64</v>
      </c>
      <c r="B26" s="5" t="s">
        <v>65</v>
      </c>
      <c r="C26" s="5" t="s">
        <v>66</v>
      </c>
      <c r="D26" s="6" t="s">
        <v>67</v>
      </c>
    </row>
    <row r="27" spans="1:8" x14ac:dyDescent="0.4">
      <c r="A27" s="5" t="s">
        <v>68</v>
      </c>
      <c r="B27" s="5">
        <v>1.76</v>
      </c>
      <c r="C27" s="5">
        <v>75</v>
      </c>
      <c r="D27" s="5"/>
    </row>
    <row r="28" spans="1:8" x14ac:dyDescent="0.4">
      <c r="A28" s="5" t="s">
        <v>69</v>
      </c>
      <c r="B28" s="5">
        <v>1.68</v>
      </c>
      <c r="C28" s="5">
        <v>78</v>
      </c>
      <c r="D28" s="5"/>
    </row>
    <row r="29" spans="1:8" x14ac:dyDescent="0.4">
      <c r="A29" s="5" t="s">
        <v>70</v>
      </c>
      <c r="B29" s="5">
        <v>1.61</v>
      </c>
      <c r="C29" s="5">
        <v>50</v>
      </c>
      <c r="D29" s="5"/>
    </row>
    <row r="30" spans="1:8" x14ac:dyDescent="0.4">
      <c r="A30" s="5" t="s">
        <v>71</v>
      </c>
      <c r="B30" s="5">
        <v>1.73</v>
      </c>
      <c r="C30" s="5">
        <v>70</v>
      </c>
      <c r="D30" s="5"/>
    </row>
    <row r="31" spans="1:8" x14ac:dyDescent="0.4">
      <c r="A31" s="5" t="s">
        <v>33</v>
      </c>
      <c r="B31" s="5">
        <v>1.64</v>
      </c>
      <c r="C31" s="5">
        <v>71</v>
      </c>
      <c r="D31" s="5"/>
    </row>
    <row r="32" spans="1:8" x14ac:dyDescent="0.4">
      <c r="A32" s="5" t="s">
        <v>72</v>
      </c>
      <c r="B32" s="5">
        <v>1.58</v>
      </c>
      <c r="C32" s="5">
        <v>51</v>
      </c>
      <c r="D32" s="5"/>
    </row>
    <row r="33" spans="1:4" x14ac:dyDescent="0.4">
      <c r="A33" s="5" t="s">
        <v>73</v>
      </c>
      <c r="B33" s="5">
        <v>1.71</v>
      </c>
      <c r="C33" s="5">
        <v>65</v>
      </c>
      <c r="D33" s="5"/>
    </row>
    <row r="34" spans="1:4" x14ac:dyDescent="0.4">
      <c r="A34" s="5" t="s">
        <v>74</v>
      </c>
      <c r="B34" s="5">
        <v>1.83</v>
      </c>
      <c r="C34" s="5">
        <v>70</v>
      </c>
      <c r="D34" s="5"/>
    </row>
  </sheetData>
  <mergeCells count="5">
    <mergeCell ref="H12:I12"/>
    <mergeCell ref="C12:D12"/>
    <mergeCell ref="C11:D11"/>
    <mergeCell ref="E24:G24"/>
    <mergeCell ref="F12:G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6"/>
  <sheetViews>
    <sheetView topLeftCell="A3" workbookViewId="0">
      <selection activeCell="A3" sqref="A3:F26"/>
    </sheetView>
  </sheetViews>
  <sheetFormatPr defaultRowHeight="17.399999999999999" outlineLevelRow="3" x14ac:dyDescent="0.4"/>
  <cols>
    <col min="3" max="3" width="9.796875" customWidth="1"/>
    <col min="5" max="5" width="11.69921875" customWidth="1"/>
    <col min="6" max="6" width="9.296875" bestFit="1" customWidth="1"/>
  </cols>
  <sheetData>
    <row r="1" spans="1:6" ht="21" x14ac:dyDescent="0.4">
      <c r="A1" s="31" t="s">
        <v>134</v>
      </c>
      <c r="B1" s="31"/>
      <c r="C1" s="31"/>
      <c r="D1" s="31"/>
      <c r="E1" s="31"/>
      <c r="F1" s="31"/>
    </row>
    <row r="3" spans="1:6" x14ac:dyDescent="0.4">
      <c r="A3" s="24" t="s">
        <v>1</v>
      </c>
      <c r="B3" s="24" t="s">
        <v>6</v>
      </c>
      <c r="C3" s="24" t="s">
        <v>135</v>
      </c>
      <c r="D3" s="24" t="s">
        <v>46</v>
      </c>
      <c r="E3" s="24" t="s">
        <v>136</v>
      </c>
      <c r="F3" s="24" t="s">
        <v>137</v>
      </c>
    </row>
    <row r="4" spans="1:6" outlineLevel="3" x14ac:dyDescent="0.4">
      <c r="A4" s="5" t="s">
        <v>138</v>
      </c>
      <c r="B4" s="5" t="s">
        <v>13</v>
      </c>
      <c r="C4" s="5" t="s">
        <v>3</v>
      </c>
      <c r="D4" s="5" t="s">
        <v>54</v>
      </c>
      <c r="E4" s="7">
        <v>950000</v>
      </c>
      <c r="F4" s="7">
        <v>420000</v>
      </c>
    </row>
    <row r="5" spans="1:6" outlineLevel="3" x14ac:dyDescent="0.4">
      <c r="A5" s="5" t="s">
        <v>143</v>
      </c>
      <c r="B5" s="5" t="s">
        <v>10</v>
      </c>
      <c r="C5" s="5" t="s">
        <v>3</v>
      </c>
      <c r="D5" s="5" t="s">
        <v>54</v>
      </c>
      <c r="E5" s="7">
        <v>1250000</v>
      </c>
      <c r="F5" s="7">
        <v>145000</v>
      </c>
    </row>
    <row r="6" spans="1:6" outlineLevel="3" x14ac:dyDescent="0.4">
      <c r="A6" s="5" t="s">
        <v>146</v>
      </c>
      <c r="B6" s="5" t="s">
        <v>13</v>
      </c>
      <c r="C6" s="5" t="s">
        <v>3</v>
      </c>
      <c r="D6" s="5" t="s">
        <v>54</v>
      </c>
      <c r="E6" s="7">
        <v>1300000</v>
      </c>
      <c r="F6" s="7">
        <v>530000</v>
      </c>
    </row>
    <row r="7" spans="1:6" outlineLevel="3" x14ac:dyDescent="0.4">
      <c r="A7" s="5" t="s">
        <v>147</v>
      </c>
      <c r="B7" s="5" t="s">
        <v>10</v>
      </c>
      <c r="C7" s="5" t="s">
        <v>3</v>
      </c>
      <c r="D7" s="5" t="s">
        <v>54</v>
      </c>
      <c r="E7" s="7">
        <v>1400000</v>
      </c>
      <c r="F7" s="7">
        <v>789000</v>
      </c>
    </row>
    <row r="8" spans="1:6" outlineLevel="3" x14ac:dyDescent="0.4">
      <c r="A8" s="5" t="s">
        <v>148</v>
      </c>
      <c r="B8" s="5" t="s">
        <v>10</v>
      </c>
      <c r="C8" s="5" t="s">
        <v>3</v>
      </c>
      <c r="D8" s="5" t="s">
        <v>59</v>
      </c>
      <c r="E8" s="7">
        <v>950000</v>
      </c>
      <c r="F8" s="7">
        <v>856000</v>
      </c>
    </row>
    <row r="9" spans="1:6" outlineLevel="3" x14ac:dyDescent="0.4">
      <c r="A9" s="5" t="s">
        <v>152</v>
      </c>
      <c r="B9" s="5" t="s">
        <v>10</v>
      </c>
      <c r="C9" s="5" t="s">
        <v>3</v>
      </c>
      <c r="D9" s="5" t="s">
        <v>50</v>
      </c>
      <c r="E9" s="7">
        <v>1800000</v>
      </c>
      <c r="F9" s="7">
        <v>530000</v>
      </c>
    </row>
    <row r="10" spans="1:6" outlineLevel="3" x14ac:dyDescent="0.4">
      <c r="A10" s="5" t="s">
        <v>153</v>
      </c>
      <c r="B10" s="5" t="s">
        <v>10</v>
      </c>
      <c r="C10" s="5" t="s">
        <v>3</v>
      </c>
      <c r="D10" s="5" t="s">
        <v>141</v>
      </c>
      <c r="E10" s="7">
        <v>2550000</v>
      </c>
      <c r="F10" s="7">
        <v>420000</v>
      </c>
    </row>
    <row r="11" spans="1:6" outlineLevel="2" x14ac:dyDescent="0.4">
      <c r="A11" s="5"/>
      <c r="B11" s="5"/>
      <c r="C11" s="21" t="s">
        <v>289</v>
      </c>
      <c r="D11" s="5"/>
      <c r="E11" s="7"/>
      <c r="F11" s="7">
        <f>SUBTOTAL(1,F4:F10)</f>
        <v>527142.85714285716</v>
      </c>
    </row>
    <row r="12" spans="1:6" outlineLevel="1" x14ac:dyDescent="0.4">
      <c r="A12" s="5"/>
      <c r="B12" s="5"/>
      <c r="C12" s="21" t="s">
        <v>285</v>
      </c>
      <c r="D12" s="5"/>
      <c r="E12" s="7">
        <f>SUBTOTAL(9,E4:E10)</f>
        <v>10200000</v>
      </c>
      <c r="F12" s="7"/>
    </row>
    <row r="13" spans="1:6" outlineLevel="3" x14ac:dyDescent="0.4">
      <c r="A13" s="5" t="s">
        <v>144</v>
      </c>
      <c r="B13" s="5" t="s">
        <v>10</v>
      </c>
      <c r="C13" s="5" t="s">
        <v>145</v>
      </c>
      <c r="D13" s="5" t="s">
        <v>54</v>
      </c>
      <c r="E13" s="7">
        <v>1350000</v>
      </c>
      <c r="F13" s="7">
        <v>323000</v>
      </c>
    </row>
    <row r="14" spans="1:6" outlineLevel="3" x14ac:dyDescent="0.4">
      <c r="A14" s="5" t="s">
        <v>154</v>
      </c>
      <c r="B14" s="5" t="s">
        <v>13</v>
      </c>
      <c r="C14" s="5" t="s">
        <v>145</v>
      </c>
      <c r="D14" s="5" t="s">
        <v>141</v>
      </c>
      <c r="E14" s="7">
        <v>2400000</v>
      </c>
      <c r="F14" s="7">
        <v>782000</v>
      </c>
    </row>
    <row r="15" spans="1:6" outlineLevel="2" x14ac:dyDescent="0.4">
      <c r="A15" s="5"/>
      <c r="B15" s="5"/>
      <c r="C15" s="21" t="s">
        <v>290</v>
      </c>
      <c r="D15" s="5"/>
      <c r="E15" s="7"/>
      <c r="F15" s="7">
        <f>SUBTOTAL(1,F13:F14)</f>
        <v>552500</v>
      </c>
    </row>
    <row r="16" spans="1:6" outlineLevel="1" x14ac:dyDescent="0.4">
      <c r="A16" s="5"/>
      <c r="B16" s="5"/>
      <c r="C16" s="21" t="s">
        <v>286</v>
      </c>
      <c r="D16" s="5"/>
      <c r="E16" s="7">
        <f>SUBTOTAL(9,E13:E14)</f>
        <v>3750000</v>
      </c>
      <c r="F16" s="7"/>
    </row>
    <row r="17" spans="1:6" outlineLevel="3" x14ac:dyDescent="0.4">
      <c r="A17" s="5" t="s">
        <v>139</v>
      </c>
      <c r="B17" s="5" t="s">
        <v>10</v>
      </c>
      <c r="C17" s="5" t="s">
        <v>140</v>
      </c>
      <c r="D17" s="5" t="s">
        <v>141</v>
      </c>
      <c r="E17" s="7">
        <v>3500000</v>
      </c>
      <c r="F17" s="7">
        <v>540000</v>
      </c>
    </row>
    <row r="18" spans="1:6" outlineLevel="3" x14ac:dyDescent="0.4">
      <c r="A18" s="5" t="s">
        <v>142</v>
      </c>
      <c r="B18" s="5" t="s">
        <v>13</v>
      </c>
      <c r="C18" s="5" t="s">
        <v>140</v>
      </c>
      <c r="D18" s="5" t="s">
        <v>50</v>
      </c>
      <c r="E18" s="7">
        <v>2100000</v>
      </c>
      <c r="F18" s="7">
        <v>423000</v>
      </c>
    </row>
    <row r="19" spans="1:6" outlineLevel="3" x14ac:dyDescent="0.4">
      <c r="A19" s="5" t="s">
        <v>149</v>
      </c>
      <c r="B19" s="5" t="s">
        <v>10</v>
      </c>
      <c r="C19" s="5" t="s">
        <v>140</v>
      </c>
      <c r="D19" s="5" t="s">
        <v>54</v>
      </c>
      <c r="E19" s="7">
        <v>1350000</v>
      </c>
      <c r="F19" s="7">
        <v>756000</v>
      </c>
    </row>
    <row r="20" spans="1:6" outlineLevel="3" x14ac:dyDescent="0.4">
      <c r="A20" s="5" t="s">
        <v>150</v>
      </c>
      <c r="B20" s="5" t="s">
        <v>10</v>
      </c>
      <c r="C20" s="5" t="s">
        <v>140</v>
      </c>
      <c r="D20" s="5" t="s">
        <v>54</v>
      </c>
      <c r="E20" s="7">
        <v>1500000</v>
      </c>
      <c r="F20" s="7">
        <v>752000</v>
      </c>
    </row>
    <row r="21" spans="1:6" outlineLevel="3" x14ac:dyDescent="0.4">
      <c r="A21" s="5" t="s">
        <v>151</v>
      </c>
      <c r="B21" s="5" t="s">
        <v>10</v>
      </c>
      <c r="C21" s="5" t="s">
        <v>140</v>
      </c>
      <c r="D21" s="5" t="s">
        <v>141</v>
      </c>
      <c r="E21" s="7">
        <v>3300000</v>
      </c>
      <c r="F21" s="7">
        <v>247000</v>
      </c>
    </row>
    <row r="22" spans="1:6" outlineLevel="3" x14ac:dyDescent="0.4">
      <c r="A22" s="5" t="s">
        <v>155</v>
      </c>
      <c r="B22" s="5" t="s">
        <v>13</v>
      </c>
      <c r="C22" s="5" t="s">
        <v>140</v>
      </c>
      <c r="D22" s="5" t="s">
        <v>54</v>
      </c>
      <c r="E22" s="7">
        <v>1300000</v>
      </c>
      <c r="F22" s="7">
        <v>420000</v>
      </c>
    </row>
    <row r="23" spans="1:6" outlineLevel="2" x14ac:dyDescent="0.4">
      <c r="A23" s="1"/>
      <c r="B23" s="1"/>
      <c r="C23" s="23" t="s">
        <v>291</v>
      </c>
      <c r="D23" s="1"/>
      <c r="E23" s="22"/>
      <c r="F23" s="22">
        <f>SUBTOTAL(1,F17:F22)</f>
        <v>523000</v>
      </c>
    </row>
    <row r="24" spans="1:6" outlineLevel="1" x14ac:dyDescent="0.4">
      <c r="A24" s="1"/>
      <c r="B24" s="1"/>
      <c r="C24" s="23" t="s">
        <v>287</v>
      </c>
      <c r="D24" s="1"/>
      <c r="E24" s="22">
        <f>SUBTOTAL(9,E17:E22)</f>
        <v>13050000</v>
      </c>
      <c r="F24" s="22"/>
    </row>
    <row r="25" spans="1:6" x14ac:dyDescent="0.4">
      <c r="A25" s="1"/>
      <c r="B25" s="1"/>
      <c r="C25" s="23" t="s">
        <v>292</v>
      </c>
      <c r="D25" s="1"/>
      <c r="E25" s="22"/>
      <c r="F25" s="22">
        <f>SUBTOTAL(1,F4:F22)</f>
        <v>528866.66666666663</v>
      </c>
    </row>
    <row r="26" spans="1:6" x14ac:dyDescent="0.4">
      <c r="A26" s="1"/>
      <c r="B26" s="1"/>
      <c r="C26" s="23" t="s">
        <v>288</v>
      </c>
      <c r="D26" s="1"/>
      <c r="E26" s="22">
        <f>SUBTOTAL(9,E4:E22)</f>
        <v>27000000</v>
      </c>
      <c r="F26" s="22"/>
    </row>
  </sheetData>
  <sortState xmlns:xlrd2="http://schemas.microsoft.com/office/spreadsheetml/2017/richdata2" ref="A4:F22">
    <sortCondition ref="C4:C22"/>
  </sortState>
  <mergeCells count="1">
    <mergeCell ref="A1:F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32"/>
  <sheetViews>
    <sheetView topLeftCell="A23" workbookViewId="0">
      <selection activeCell="F24" sqref="F24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4" width="8.5" bestFit="1" customWidth="1"/>
    <col min="5" max="5" width="9.296875" bestFit="1" customWidth="1"/>
    <col min="6" max="6" width="12.296875" bestFit="1" customWidth="1"/>
    <col min="7" max="7" width="10.296875" bestFit="1" customWidth="1"/>
    <col min="8" max="8" width="16.8984375" bestFit="1" customWidth="1"/>
    <col min="9" max="9" width="14.8984375" bestFit="1" customWidth="1"/>
  </cols>
  <sheetData>
    <row r="1" spans="1:9" ht="21" x14ac:dyDescent="0.4">
      <c r="A1" s="31" t="s">
        <v>156</v>
      </c>
      <c r="B1" s="31"/>
      <c r="C1" s="31"/>
      <c r="D1" s="31"/>
      <c r="E1" s="31"/>
      <c r="F1" s="31"/>
      <c r="G1" s="31"/>
      <c r="H1" s="31"/>
      <c r="I1" s="31"/>
    </row>
    <row r="3" spans="1:9" x14ac:dyDescent="0.4">
      <c r="A3" s="5" t="s">
        <v>157</v>
      </c>
      <c r="B3" s="5" t="s">
        <v>64</v>
      </c>
      <c r="C3" s="5" t="s">
        <v>45</v>
      </c>
      <c r="D3" s="5" t="s">
        <v>46</v>
      </c>
      <c r="E3" s="5" t="s">
        <v>158</v>
      </c>
      <c r="F3" s="5" t="s">
        <v>159</v>
      </c>
      <c r="G3" s="5" t="s">
        <v>137</v>
      </c>
      <c r="H3" s="5" t="s">
        <v>160</v>
      </c>
      <c r="I3" s="5" t="s">
        <v>161</v>
      </c>
    </row>
    <row r="4" spans="1:9" x14ac:dyDescent="0.4">
      <c r="A4" s="5" t="s">
        <v>162</v>
      </c>
      <c r="B4" s="5" t="s">
        <v>163</v>
      </c>
      <c r="C4" s="5" t="s">
        <v>164</v>
      </c>
      <c r="D4" s="5" t="s">
        <v>141</v>
      </c>
      <c r="E4" s="5">
        <v>16</v>
      </c>
      <c r="F4" s="7">
        <v>1600000</v>
      </c>
      <c r="G4" s="7">
        <v>480000</v>
      </c>
      <c r="H4" s="7">
        <v>208000</v>
      </c>
      <c r="I4" s="7">
        <v>2288000</v>
      </c>
    </row>
    <row r="5" spans="1:9" x14ac:dyDescent="0.4">
      <c r="A5" s="5" t="s">
        <v>165</v>
      </c>
      <c r="B5" s="5" t="s">
        <v>166</v>
      </c>
      <c r="C5" s="5" t="s">
        <v>140</v>
      </c>
      <c r="D5" s="5" t="s">
        <v>50</v>
      </c>
      <c r="E5" s="5">
        <v>9</v>
      </c>
      <c r="F5" s="7">
        <v>1250000</v>
      </c>
      <c r="G5" s="7">
        <v>375000</v>
      </c>
      <c r="H5" s="7">
        <v>62500</v>
      </c>
      <c r="I5" s="7">
        <v>1687500</v>
      </c>
    </row>
    <row r="6" spans="1:9" x14ac:dyDescent="0.4">
      <c r="A6" s="5" t="s">
        <v>167</v>
      </c>
      <c r="B6" s="5" t="s">
        <v>168</v>
      </c>
      <c r="C6" s="5" t="s">
        <v>164</v>
      </c>
      <c r="D6" s="5" t="s">
        <v>54</v>
      </c>
      <c r="E6" s="5">
        <v>4</v>
      </c>
      <c r="F6" s="7">
        <v>1000000</v>
      </c>
      <c r="G6" s="7">
        <v>200000</v>
      </c>
      <c r="H6" s="7">
        <v>20000</v>
      </c>
      <c r="I6" s="7">
        <v>1220000</v>
      </c>
    </row>
    <row r="7" spans="1:9" x14ac:dyDescent="0.4">
      <c r="A7" s="5" t="s">
        <v>169</v>
      </c>
      <c r="B7" s="5" t="s">
        <v>170</v>
      </c>
      <c r="C7" s="5" t="s">
        <v>145</v>
      </c>
      <c r="D7" s="5" t="s">
        <v>141</v>
      </c>
      <c r="E7" s="5">
        <v>12</v>
      </c>
      <c r="F7" s="7">
        <v>1400000</v>
      </c>
      <c r="G7" s="7">
        <v>420000</v>
      </c>
      <c r="H7" s="7">
        <v>112000</v>
      </c>
      <c r="I7" s="7">
        <v>1932000</v>
      </c>
    </row>
    <row r="8" spans="1:9" x14ac:dyDescent="0.4">
      <c r="A8" s="5" t="s">
        <v>171</v>
      </c>
      <c r="B8" s="5" t="s">
        <v>172</v>
      </c>
      <c r="C8" s="5" t="s">
        <v>140</v>
      </c>
      <c r="D8" s="5" t="s">
        <v>54</v>
      </c>
      <c r="E8" s="5">
        <v>3</v>
      </c>
      <c r="F8" s="7">
        <v>950000</v>
      </c>
      <c r="G8" s="7">
        <v>190000</v>
      </c>
      <c r="H8" s="7">
        <v>19000</v>
      </c>
      <c r="I8" s="7">
        <v>1159000</v>
      </c>
    </row>
    <row r="9" spans="1:9" x14ac:dyDescent="0.4">
      <c r="A9" s="5" t="s">
        <v>173</v>
      </c>
      <c r="B9" s="5" t="s">
        <v>174</v>
      </c>
      <c r="C9" s="5" t="s">
        <v>145</v>
      </c>
      <c r="D9" s="5" t="s">
        <v>54</v>
      </c>
      <c r="E9" s="5">
        <v>4</v>
      </c>
      <c r="F9" s="7">
        <v>1000000</v>
      </c>
      <c r="G9" s="7">
        <v>200000</v>
      </c>
      <c r="H9" s="7">
        <v>20000</v>
      </c>
      <c r="I9" s="7">
        <v>1220000</v>
      </c>
    </row>
    <row r="10" spans="1:9" x14ac:dyDescent="0.4">
      <c r="A10" s="5" t="s">
        <v>175</v>
      </c>
      <c r="B10" s="5" t="s">
        <v>176</v>
      </c>
      <c r="C10" s="5" t="s">
        <v>164</v>
      </c>
      <c r="D10" s="5" t="s">
        <v>50</v>
      </c>
      <c r="E10" s="5">
        <v>8</v>
      </c>
      <c r="F10" s="7">
        <v>1200000</v>
      </c>
      <c r="G10" s="7">
        <v>360000</v>
      </c>
      <c r="H10" s="7">
        <v>60000</v>
      </c>
      <c r="I10" s="7">
        <v>1620000</v>
      </c>
    </row>
    <row r="11" spans="1:9" x14ac:dyDescent="0.4">
      <c r="A11" s="5" t="s">
        <v>177</v>
      </c>
      <c r="B11" s="5" t="s">
        <v>178</v>
      </c>
      <c r="C11" s="5" t="s">
        <v>145</v>
      </c>
      <c r="D11" s="5" t="s">
        <v>50</v>
      </c>
      <c r="E11" s="5">
        <v>9</v>
      </c>
      <c r="F11" s="7">
        <v>1250000</v>
      </c>
      <c r="G11" s="7">
        <v>375000</v>
      </c>
      <c r="H11" s="7">
        <v>62500</v>
      </c>
      <c r="I11" s="7">
        <v>1687500</v>
      </c>
    </row>
    <row r="12" spans="1:9" x14ac:dyDescent="0.4">
      <c r="A12" s="5" t="s">
        <v>179</v>
      </c>
      <c r="B12" s="5" t="s">
        <v>180</v>
      </c>
      <c r="C12" s="5" t="s">
        <v>140</v>
      </c>
      <c r="D12" s="5" t="s">
        <v>141</v>
      </c>
      <c r="E12" s="5">
        <v>11</v>
      </c>
      <c r="F12" s="7">
        <v>1350000</v>
      </c>
      <c r="G12" s="7">
        <v>405000</v>
      </c>
      <c r="H12" s="7">
        <v>108000</v>
      </c>
      <c r="I12" s="7">
        <v>1863000</v>
      </c>
    </row>
    <row r="15" spans="1:9" x14ac:dyDescent="0.4">
      <c r="A15" s="25" t="s">
        <v>64</v>
      </c>
      <c r="B15" t="s">
        <v>293</v>
      </c>
    </row>
    <row r="17" spans="1:4" x14ac:dyDescent="0.4">
      <c r="B17" s="25" t="s">
        <v>295</v>
      </c>
    </row>
    <row r="18" spans="1:4" x14ac:dyDescent="0.4">
      <c r="A18" s="25" t="s">
        <v>294</v>
      </c>
      <c r="B18" t="s">
        <v>50</v>
      </c>
      <c r="C18" t="s">
        <v>54</v>
      </c>
      <c r="D18" t="s">
        <v>141</v>
      </c>
    </row>
    <row r="19" spans="1:4" x14ac:dyDescent="0.4">
      <c r="A19" s="26" t="s">
        <v>300</v>
      </c>
      <c r="B19" s="28"/>
      <c r="C19" s="28"/>
      <c r="D19" s="28"/>
    </row>
    <row r="20" spans="1:4" x14ac:dyDescent="0.4">
      <c r="A20" s="27" t="s">
        <v>297</v>
      </c>
      <c r="B20" s="28"/>
      <c r="C20" s="28">
        <v>196666.66666666666</v>
      </c>
      <c r="D20" s="28"/>
    </row>
    <row r="21" spans="1:4" x14ac:dyDescent="0.4">
      <c r="A21" s="27" t="s">
        <v>299</v>
      </c>
      <c r="B21" s="28"/>
      <c r="C21" s="28">
        <v>19666.666666666668</v>
      </c>
      <c r="D21" s="28"/>
    </row>
    <row r="22" spans="1:4" x14ac:dyDescent="0.4">
      <c r="A22" s="26" t="s">
        <v>301</v>
      </c>
      <c r="B22" s="28"/>
      <c r="C22" s="28"/>
      <c r="D22" s="28"/>
    </row>
    <row r="23" spans="1:4" x14ac:dyDescent="0.4">
      <c r="A23" s="27" t="s">
        <v>297</v>
      </c>
      <c r="B23" s="28">
        <v>360000</v>
      </c>
      <c r="C23" s="28"/>
      <c r="D23" s="28"/>
    </row>
    <row r="24" spans="1:4" x14ac:dyDescent="0.4">
      <c r="A24" s="27" t="s">
        <v>299</v>
      </c>
      <c r="B24" s="28">
        <v>60000</v>
      </c>
      <c r="C24" s="28"/>
      <c r="D24" s="28"/>
    </row>
    <row r="25" spans="1:4" x14ac:dyDescent="0.4">
      <c r="A25" s="26" t="s">
        <v>302</v>
      </c>
      <c r="B25" s="28"/>
      <c r="C25" s="28"/>
      <c r="D25" s="28"/>
    </row>
    <row r="26" spans="1:4" x14ac:dyDescent="0.4">
      <c r="A26" s="27" t="s">
        <v>297</v>
      </c>
      <c r="B26" s="28">
        <v>375000</v>
      </c>
      <c r="C26" s="28"/>
      <c r="D26" s="28">
        <v>412500</v>
      </c>
    </row>
    <row r="27" spans="1:4" x14ac:dyDescent="0.4">
      <c r="A27" s="27" t="s">
        <v>299</v>
      </c>
      <c r="B27" s="28">
        <v>62500</v>
      </c>
      <c r="C27" s="28"/>
      <c r="D27" s="28">
        <v>110000</v>
      </c>
    </row>
    <row r="28" spans="1:4" x14ac:dyDescent="0.4">
      <c r="A28" s="26" t="s">
        <v>303</v>
      </c>
      <c r="B28" s="28"/>
      <c r="C28" s="28"/>
      <c r="D28" s="28"/>
    </row>
    <row r="29" spans="1:4" x14ac:dyDescent="0.4">
      <c r="A29" s="27" t="s">
        <v>297</v>
      </c>
      <c r="B29" s="28"/>
      <c r="C29" s="28"/>
      <c r="D29" s="28">
        <v>480000</v>
      </c>
    </row>
    <row r="30" spans="1:4" x14ac:dyDescent="0.4">
      <c r="A30" s="27" t="s">
        <v>299</v>
      </c>
      <c r="B30" s="28"/>
      <c r="C30" s="28"/>
      <c r="D30" s="28">
        <v>208000</v>
      </c>
    </row>
    <row r="31" spans="1:4" x14ac:dyDescent="0.4">
      <c r="A31" s="26" t="s">
        <v>296</v>
      </c>
      <c r="B31" s="28">
        <v>370000</v>
      </c>
      <c r="C31" s="28">
        <v>196666.66666666666</v>
      </c>
      <c r="D31" s="28">
        <v>435000</v>
      </c>
    </row>
    <row r="32" spans="1:4" x14ac:dyDescent="0.4">
      <c r="A32" s="26" t="s">
        <v>298</v>
      </c>
      <c r="B32" s="28">
        <v>61666.666666666664</v>
      </c>
      <c r="C32" s="28">
        <v>19666.666666666668</v>
      </c>
      <c r="D32" s="28">
        <v>142666.66666666666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A60D-4471-4495-AF52-74BBBEB51585}">
  <dimension ref="A1:H4"/>
  <sheetViews>
    <sheetView workbookViewId="0">
      <selection activeCell="K10" sqref="K10"/>
    </sheetView>
  </sheetViews>
  <sheetFormatPr defaultRowHeight="17.399999999999999" x14ac:dyDescent="0.4"/>
  <cols>
    <col min="1" max="2" width="8.69921875" customWidth="1"/>
    <col min="3" max="3" width="10.59765625" bestFit="1" customWidth="1"/>
    <col min="4" max="5" width="9.09765625" bestFit="1" customWidth="1"/>
    <col min="6" max="7" width="10.59765625" bestFit="1" customWidth="1"/>
    <col min="8" max="8" width="10.3984375" bestFit="1" customWidth="1"/>
  </cols>
  <sheetData>
    <row r="1" spans="1:8" ht="21" x14ac:dyDescent="0.4">
      <c r="A1" s="31" t="s">
        <v>181</v>
      </c>
      <c r="B1" s="31"/>
      <c r="C1" s="31"/>
      <c r="D1" s="31"/>
      <c r="E1" s="31"/>
      <c r="F1" s="31"/>
      <c r="G1" s="31"/>
      <c r="H1" s="31"/>
    </row>
    <row r="3" spans="1:8" x14ac:dyDescent="0.4">
      <c r="A3" s="5" t="s">
        <v>182</v>
      </c>
      <c r="B3" s="5" t="s">
        <v>183</v>
      </c>
      <c r="C3" s="5" t="s">
        <v>184</v>
      </c>
      <c r="D3" s="5" t="s">
        <v>185</v>
      </c>
      <c r="E3" s="5" t="s">
        <v>186</v>
      </c>
      <c r="F3" s="5" t="s">
        <v>187</v>
      </c>
      <c r="G3" s="5" t="s">
        <v>188</v>
      </c>
      <c r="H3" s="5" t="s">
        <v>189</v>
      </c>
    </row>
    <row r="4" spans="1:8" x14ac:dyDescent="0.4">
      <c r="A4" s="7">
        <v>6000</v>
      </c>
      <c r="B4" s="7">
        <v>1000</v>
      </c>
      <c r="C4" s="7">
        <v>1000000</v>
      </c>
      <c r="D4" s="7">
        <v>500000</v>
      </c>
      <c r="E4" s="7">
        <v>500000</v>
      </c>
      <c r="F4" s="7">
        <f>A4*B4</f>
        <v>6000000</v>
      </c>
      <c r="G4" s="7">
        <f>F4-C4-D4-E4</f>
        <v>4000000</v>
      </c>
      <c r="H4" s="8">
        <f>G4/F4</f>
        <v>0.66666666666666663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H15" sqref="H15"/>
    </sheetView>
  </sheetViews>
  <sheetFormatPr defaultRowHeight="17.399999999999999" x14ac:dyDescent="0.4"/>
  <cols>
    <col min="2" max="2" width="9.69921875" bestFit="1" customWidth="1"/>
    <col min="3" max="5" width="9.09765625" bestFit="1" customWidth="1"/>
    <col min="6" max="6" width="13.09765625" customWidth="1"/>
  </cols>
  <sheetData>
    <row r="1" spans="1:7" ht="21" x14ac:dyDescent="0.4">
      <c r="A1" s="31" t="s">
        <v>190</v>
      </c>
      <c r="B1" s="31"/>
      <c r="C1" s="31"/>
      <c r="D1" s="31"/>
      <c r="E1" s="31"/>
      <c r="F1" s="31"/>
      <c r="G1" s="31"/>
    </row>
    <row r="3" spans="1:7" ht="34.799999999999997" x14ac:dyDescent="0.4">
      <c r="A3" s="5" t="s">
        <v>191</v>
      </c>
      <c r="B3" s="5" t="s">
        <v>193</v>
      </c>
      <c r="C3" s="9" t="s">
        <v>194</v>
      </c>
      <c r="D3" s="9" t="s">
        <v>195</v>
      </c>
      <c r="E3" s="5" t="s">
        <v>196</v>
      </c>
      <c r="F3" s="5" t="s">
        <v>197</v>
      </c>
      <c r="G3" s="5" t="s">
        <v>198</v>
      </c>
    </row>
    <row r="4" spans="1:7" x14ac:dyDescent="0.4">
      <c r="A4" s="5" t="s">
        <v>199</v>
      </c>
      <c r="B4" s="29">
        <v>70</v>
      </c>
      <c r="C4" s="7">
        <v>85</v>
      </c>
      <c r="D4" s="7">
        <v>100</v>
      </c>
      <c r="E4" s="29">
        <f>B4*1332</f>
        <v>93240</v>
      </c>
      <c r="F4" s="29">
        <f>(C4+D4)*E4</f>
        <v>17249400</v>
      </c>
      <c r="G4" s="5">
        <f>_xlfn.RANK.EQ(F4,$F$4:$F$11)</f>
        <v>8</v>
      </c>
    </row>
    <row r="5" spans="1:7" x14ac:dyDescent="0.4">
      <c r="A5" s="5" t="s">
        <v>200</v>
      </c>
      <c r="B5" s="29">
        <v>75</v>
      </c>
      <c r="C5" s="7">
        <v>265</v>
      </c>
      <c r="D5" s="7">
        <v>175</v>
      </c>
      <c r="E5" s="29">
        <f t="shared" ref="E5:E11" si="0">B5*1332</f>
        <v>99900</v>
      </c>
      <c r="F5" s="29">
        <f t="shared" ref="F5:F11" si="1">(C5+D5)*E5</f>
        <v>43956000</v>
      </c>
      <c r="G5" s="5">
        <f t="shared" ref="G5:G11" si="2">_xlfn.RANK.EQ(F5,$F$4:$F$11)</f>
        <v>4</v>
      </c>
    </row>
    <row r="6" spans="1:7" x14ac:dyDescent="0.4">
      <c r="A6" s="5" t="s">
        <v>201</v>
      </c>
      <c r="B6" s="29">
        <v>90</v>
      </c>
      <c r="C6" s="7">
        <v>300</v>
      </c>
      <c r="D6" s="7">
        <v>240</v>
      </c>
      <c r="E6" s="29">
        <f t="shared" si="0"/>
        <v>119880</v>
      </c>
      <c r="F6" s="29">
        <f t="shared" si="1"/>
        <v>64735200</v>
      </c>
      <c r="G6" s="5">
        <f t="shared" si="2"/>
        <v>3</v>
      </c>
    </row>
    <row r="7" spans="1:7" x14ac:dyDescent="0.4">
      <c r="A7" s="5" t="s">
        <v>202</v>
      </c>
      <c r="B7" s="29">
        <v>45</v>
      </c>
      <c r="C7" s="7">
        <v>120</v>
      </c>
      <c r="D7" s="7">
        <v>315</v>
      </c>
      <c r="E7" s="29">
        <f t="shared" si="0"/>
        <v>59940</v>
      </c>
      <c r="F7" s="29">
        <f t="shared" si="1"/>
        <v>26073900</v>
      </c>
      <c r="G7" s="5">
        <f t="shared" si="2"/>
        <v>5</v>
      </c>
    </row>
    <row r="8" spans="1:7" x14ac:dyDescent="0.4">
      <c r="A8" s="5" t="s">
        <v>203</v>
      </c>
      <c r="B8" s="29">
        <v>50</v>
      </c>
      <c r="C8" s="7">
        <v>550</v>
      </c>
      <c r="D8" s="7">
        <v>550</v>
      </c>
      <c r="E8" s="29">
        <f t="shared" si="0"/>
        <v>66600</v>
      </c>
      <c r="F8" s="29">
        <f t="shared" si="1"/>
        <v>73260000</v>
      </c>
      <c r="G8" s="5">
        <f t="shared" si="2"/>
        <v>2</v>
      </c>
    </row>
    <row r="9" spans="1:7" x14ac:dyDescent="0.4">
      <c r="A9" s="5" t="s">
        <v>204</v>
      </c>
      <c r="B9" s="29">
        <v>100</v>
      </c>
      <c r="C9" s="7">
        <v>570</v>
      </c>
      <c r="D9" s="7">
        <v>30</v>
      </c>
      <c r="E9" s="29">
        <f t="shared" si="0"/>
        <v>133200</v>
      </c>
      <c r="F9" s="29">
        <f t="shared" si="1"/>
        <v>79920000</v>
      </c>
      <c r="G9" s="5">
        <f t="shared" si="2"/>
        <v>1</v>
      </c>
    </row>
    <row r="10" spans="1:7" x14ac:dyDescent="0.4">
      <c r="A10" s="5" t="s">
        <v>205</v>
      </c>
      <c r="B10" s="29">
        <v>35</v>
      </c>
      <c r="C10" s="7">
        <v>173</v>
      </c>
      <c r="D10" s="7">
        <v>254</v>
      </c>
      <c r="E10" s="29">
        <f t="shared" si="0"/>
        <v>46620</v>
      </c>
      <c r="F10" s="29">
        <f t="shared" si="1"/>
        <v>19906740</v>
      </c>
      <c r="G10" s="5">
        <f t="shared" si="2"/>
        <v>6</v>
      </c>
    </row>
    <row r="11" spans="1:7" x14ac:dyDescent="0.4">
      <c r="A11" s="5" t="s">
        <v>206</v>
      </c>
      <c r="B11" s="29">
        <v>40</v>
      </c>
      <c r="C11" s="7">
        <v>150</v>
      </c>
      <c r="D11" s="7">
        <v>180</v>
      </c>
      <c r="E11" s="29">
        <f t="shared" si="0"/>
        <v>53280</v>
      </c>
      <c r="F11" s="29">
        <f t="shared" si="1"/>
        <v>17582400</v>
      </c>
      <c r="G11" s="5">
        <f t="shared" si="2"/>
        <v>7</v>
      </c>
    </row>
    <row r="12" spans="1:7" x14ac:dyDescent="0.4">
      <c r="A12" s="37" t="s">
        <v>207</v>
      </c>
      <c r="B12" s="37"/>
      <c r="C12" s="7">
        <f>SUM(C4:C11)</f>
        <v>2213</v>
      </c>
      <c r="D12" s="7">
        <f t="shared" ref="D12:F12" si="3">SUM(D4:D11)</f>
        <v>1844</v>
      </c>
      <c r="E12" s="29">
        <f t="shared" si="3"/>
        <v>672660</v>
      </c>
      <c r="F12" s="29">
        <f t="shared" si="3"/>
        <v>342683640</v>
      </c>
      <c r="G12" s="10"/>
    </row>
  </sheetData>
  <mergeCells count="2">
    <mergeCell ref="A1:G1"/>
    <mergeCell ref="A12:B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1</xdr:col>
                    <xdr:colOff>38100</xdr:colOff>
                    <xdr:row>13</xdr:row>
                    <xdr:rowOff>15240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다형 최</cp:lastModifiedBy>
  <dcterms:created xsi:type="dcterms:W3CDTF">2023-04-27T08:01:32Z</dcterms:created>
  <dcterms:modified xsi:type="dcterms:W3CDTF">2025-04-06T14:09:36Z</dcterms:modified>
</cp:coreProperties>
</file>