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594ACE4-D64E-45F6-9D3A-856103E8BDCE}" xr6:coauthVersionLast="47" xr6:coauthVersionMax="47" xr10:uidLastSave="{00000000-0000-0000-0000-000000000000}"/>
  <bookViews>
    <workbookView xWindow="-108" yWindow="-108" windowWidth="23256" windowHeight="12456" tabRatio="81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3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<sst xmlns="http://schemas.openxmlformats.org/spreadsheetml/2006/main" count="378" uniqueCount="247">
  <si>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</si>
  <si>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</si>
  <si>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</si>
  <si>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</si>
  <si>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</si>
  <si>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</si>
  <si>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</si>
  <si>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</si>
  <si>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</si>
  <si>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</si>
  <si>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</si>
  <si>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</si>
  <si>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</si>
  <si>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</si>
  <si>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</si>
  <si>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</si>
  <si>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</si>
  <si>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</si>
  <si>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</si>
  <si>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</si>
  <si>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</si>
  <si>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</si>
  <si>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</si>
  <si>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</si>
  <si>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</si>
  <si>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</si>
  <si>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</si>
  <si>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</si>
  <si>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</si>
  <si>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</si>
  <si>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</si>
  <si>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</si>
  <si>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</si>
  <si>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</si>
  <si>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</si>
  <si>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</si>
  <si>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</si>
  <si>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</si>
  <si>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</si>
  <si>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</si>
  <si>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</si>
  <si>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</si>
  <si>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</si>
  <si>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</si>
  <si>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</si>
  <si>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</si>
  <si>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</si>
  <si>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</si>
  <si>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</si>
  <si>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</si>
  <si>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</si>
  <si>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</si>
  <si>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</si>
  <si>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</si>
  <si>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</si>
  <si>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</si>
  <si>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</si>
  <si>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</si>
  <si>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</si>
  <si>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</si>
  <si>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</si>
  <si>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</si>
  <si>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</si>
  <si>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</si>
  <si>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</si>
  <si>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</si>
  <si>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</si>
  <si>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</si>
  <si>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</si>
  <si>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</si>
  <si>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</si>
  <si>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</si>
  <si>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</si>
  <si>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</si>
  <si>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</si>
  <si>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</si>
  <si>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</si>
  <si>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</si>
  <si>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</si>
  <si>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</si>
  <si>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</si>
  <si>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</si>
  <si>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</si>
  <si>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</si>
  <si>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</si>
  <si>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</si>
  <si>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</si>
  <si>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</si>
  <si>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</si>
  <si>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</si>
  <si>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</si>
  <si>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</si>
  <si>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</si>
  <si>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</si>
  <si>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</si>
  <si>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</si>
  <si>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</si>
  <si>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</si>
  <si>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</si>
  <si>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</si>
  <si>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</si>
  <si>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</si>
  <si>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</si>
  <si>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</si>
  <si>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</si>
  <si>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</si>
  <si>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</si>
  <si>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</si>
  <si>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</si>
  <si>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</si>
  <si>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</si>
  <si>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</si>
  <si>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</si>
  <si>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</si>
  <si>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</si>
  <si>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</si>
  <si>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</si>
  <si>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</si>
  <si>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</si>
  <si>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</si>
  <si>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</si>
  <si>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</si>
  <si>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</si>
  <si>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</si>
  <si>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</si>
  <si>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</si>
  <si>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</si>
  <si>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</si>
  <si>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</si>
  <si>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</si>
  <si>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</si>
  <si>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</si>
  <si>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</si>
  <si>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</si>
  <si>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</si>
  <si>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</si>
  <si>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</si>
  <si>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</si>
  <si>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</si>
  <si>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</si>
  <si>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</si>
  <si>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</si>
  <si>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</si>
  <si>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</si>
  <si>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</si>
  <si>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</si>
  <si>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</si>
  <si>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</si>
  <si>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</si>
  <si>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</si>
  <si>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</si>
  <si>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</si>
  <si>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</si>
  <si>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</si>
  <si>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</si>
  <si>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</si>
  <si>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</si>
  <si>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</si>
  <si>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</si>
  <si>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</si>
  <si>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</si>
  <si>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</si>
  <si>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</si>
  <si>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</si>
  <si>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</si>
  <si>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</si>
  <si>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</si>
  <si>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</si>
  <si>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</si>
  <si>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</si>
  <si>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</si>
  <si>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</si>
  <si>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</si>
  <si>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</si>
  <si>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</si>
  <si>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</si>
  <si>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</si>
  <si>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</si>
  <si>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</si>
  <si>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</si>
  <si>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</si>
  <si>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</si>
  <si>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</si>
  <si>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</si>
  <si>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</si>
  <si>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</si>
  <si>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</si>
  <si>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</si>
  <si>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</si>
  <si>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</si>
  <si>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</si>
  <si>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</si>
  <si>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</si>
  <si>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</si>
  <si>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</si>
  <si>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</si>
  <si>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</si>
  <si>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</si>
  <si>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</si>
  <si>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</si>
  <si>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</si>
  <si>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</si>
  <si>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</si>
  <si>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</si>
  <si>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</si>
  <si>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</si>
  <si>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</si>
  <si>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</si>
  <si>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</si>
  <si>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</si>
  <si>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</si>
  <si>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</si>
  <si>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</si>
  <si>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</si>
  <si>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</si>
  <si>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</si>
  <si>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</si>
  <si>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</si>
  <si>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</si>
  <si>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</si>
  <si>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</si>
  <si>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</si>
  <si>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</si>
  <si>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</si>
  <si>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</si>
  <si>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</si>
  <si>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</si>
  <si>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</si>
  <si>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</si>
  <si>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</si>
  <si>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</si>
  <si>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</si>
  <si>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</si>
  <si>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</si>
  <si>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</si>
  <si>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</si>
  <si>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</si>
  <si>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</si>
  <si>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</si>
  <si>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</si>
  <si>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</si>
  <si>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</si>
  <si>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</si>
  <si>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</si>
  <si>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</si>
  <si>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</si>
  <si>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PC 날짜 2026-09-28
수정한 사람 PC 날짜 2026-09-28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</si>
</sst>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2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2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20846554618248458"/>
          <c:y val="0.25041050903119871"/>
          <c:w val="0.56868915496569516"/>
          <c:h val="0.54577854492326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989695"/>
        <c:axId val="1401985535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layout>
            <c:manualLayout>
              <c:xMode val="edge"/>
              <c:yMode val="edge"/>
              <c:x val="3.7165528442028119E-2"/>
              <c:y val="0.406160867822556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401985535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layout>
            <c:manualLayout>
              <c:xMode val="edge"/>
              <c:yMode val="edge"/>
              <c:x val="0.9154780595476204"/>
              <c:y val="0.40835725275719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1989695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4019896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198553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15240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15240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398D224B-D252-4AFA-AEDD-0DCD467DF2CA}"/>
            </a:ext>
          </a:extLst>
        </xdr:cNvPr>
        <xdr:cNvSpPr/>
      </xdr:nvSpPr>
      <xdr:spPr>
        <a:xfrm>
          <a:off x="3764280" y="1165860"/>
          <a:ext cx="1341120" cy="4267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670559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1"/>
      <c r="E4" s="1"/>
      <c r="F4" s="1"/>
    </row>
    <row r="5" spans="1:6" x14ac:dyDescent="0.4">
      <c r="A5" s="1"/>
      <c r="B5" s="1"/>
      <c r="C5" s="2"/>
      <c r="D5" s="1"/>
      <c r="E5" s="1"/>
      <c r="F5" s="1"/>
    </row>
    <row r="6" spans="1:6" x14ac:dyDescent="0.4">
      <c r="A6" s="1"/>
      <c r="B6" s="1"/>
      <c r="C6" s="2"/>
      <c r="D6" s="1"/>
      <c r="E6" s="1"/>
      <c r="F6" s="1"/>
    </row>
    <row r="7" spans="1:6" x14ac:dyDescent="0.4">
      <c r="A7" s="1"/>
      <c r="B7" s="1"/>
      <c r="C7" s="2"/>
      <c r="D7" s="1"/>
      <c r="E7" s="1"/>
      <c r="F7" s="1"/>
    </row>
    <row r="8" spans="1:6" x14ac:dyDescent="0.4">
      <c r="A8" s="1"/>
      <c r="B8" s="1"/>
      <c r="C8" s="2"/>
      <c r="D8" s="1"/>
      <c r="E8" s="1"/>
      <c r="F8" s="1"/>
    </row>
    <row r="9" spans="1:6" x14ac:dyDescent="0.4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A3" sqref="A3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18" t="s">
        <v>9</v>
      </c>
      <c r="C4" s="18" t="s">
        <v>10</v>
      </c>
      <c r="D4" s="18" t="s">
        <v>75</v>
      </c>
      <c r="E4" s="18" t="s">
        <v>76</v>
      </c>
      <c r="F4" s="18" t="s">
        <v>11</v>
      </c>
      <c r="G4" s="18" t="s">
        <v>77</v>
      </c>
    </row>
    <row r="5" spans="2:7" x14ac:dyDescent="0.4">
      <c r="B5" s="18" t="s">
        <v>78</v>
      </c>
      <c r="C5" s="18" t="s">
        <v>15</v>
      </c>
      <c r="D5" s="18" t="s">
        <v>79</v>
      </c>
      <c r="E5" s="18" t="s">
        <v>80</v>
      </c>
      <c r="F5" s="32">
        <v>31028</v>
      </c>
      <c r="G5" s="18" t="s">
        <v>81</v>
      </c>
    </row>
    <row r="6" spans="2:7" x14ac:dyDescent="0.4">
      <c r="B6" s="18" t="s">
        <v>82</v>
      </c>
      <c r="C6" s="18" t="s">
        <v>13</v>
      </c>
      <c r="D6" s="18" t="s">
        <v>83</v>
      </c>
      <c r="E6" s="18" t="s">
        <v>84</v>
      </c>
      <c r="F6" s="32">
        <v>32755</v>
      </c>
      <c r="G6" s="18" t="s">
        <v>85</v>
      </c>
    </row>
    <row r="7" spans="2:7" x14ac:dyDescent="0.4">
      <c r="B7" s="18" t="s">
        <v>86</v>
      </c>
      <c r="C7" s="18" t="s">
        <v>13</v>
      </c>
      <c r="D7" s="18" t="s">
        <v>83</v>
      </c>
      <c r="E7" s="18" t="s">
        <v>87</v>
      </c>
      <c r="F7" s="32">
        <v>31747</v>
      </c>
      <c r="G7" s="18" t="s">
        <v>88</v>
      </c>
    </row>
    <row r="8" spans="2:7" x14ac:dyDescent="0.4">
      <c r="B8" s="18" t="s">
        <v>89</v>
      </c>
      <c r="C8" s="18" t="s">
        <v>13</v>
      </c>
      <c r="D8" s="18" t="s">
        <v>90</v>
      </c>
      <c r="E8" s="18" t="s">
        <v>91</v>
      </c>
      <c r="F8" s="32">
        <v>33256</v>
      </c>
      <c r="G8" s="18" t="s">
        <v>92</v>
      </c>
    </row>
    <row r="9" spans="2:7" x14ac:dyDescent="0.4">
      <c r="B9" s="18" t="s">
        <v>93</v>
      </c>
      <c r="C9" s="18" t="s">
        <v>15</v>
      </c>
      <c r="D9" s="18" t="s">
        <v>83</v>
      </c>
      <c r="E9" s="18" t="s">
        <v>94</v>
      </c>
      <c r="F9" s="32">
        <v>32739</v>
      </c>
      <c r="G9" s="18" t="s">
        <v>95</v>
      </c>
    </row>
    <row r="10" spans="2:7" x14ac:dyDescent="0.4">
      <c r="B10" s="18" t="s">
        <v>96</v>
      </c>
      <c r="C10" s="18" t="s">
        <v>15</v>
      </c>
      <c r="D10" s="18" t="s">
        <v>97</v>
      </c>
      <c r="E10" s="18" t="s">
        <v>98</v>
      </c>
      <c r="F10" s="32">
        <v>31544</v>
      </c>
      <c r="G10" s="18" t="s">
        <v>99</v>
      </c>
    </row>
    <row r="11" spans="2:7" x14ac:dyDescent="0.4">
      <c r="B11" s="18" t="s">
        <v>100</v>
      </c>
      <c r="C11" s="18" t="s">
        <v>13</v>
      </c>
      <c r="D11" s="18" t="s">
        <v>83</v>
      </c>
      <c r="E11" s="18" t="s">
        <v>101</v>
      </c>
      <c r="F11" s="32">
        <v>30497</v>
      </c>
      <c r="G11" s="18" t="s">
        <v>102</v>
      </c>
    </row>
    <row r="12" spans="2:7" x14ac:dyDescent="0.4">
      <c r="B12" s="18" t="s">
        <v>103</v>
      </c>
      <c r="C12" s="18" t="s">
        <v>13</v>
      </c>
      <c r="D12" s="18" t="s">
        <v>90</v>
      </c>
      <c r="E12" s="18" t="s">
        <v>104</v>
      </c>
      <c r="F12" s="32">
        <v>33322</v>
      </c>
      <c r="G12" s="18" t="s">
        <v>105</v>
      </c>
    </row>
    <row r="13" spans="2:7" x14ac:dyDescent="0.4">
      <c r="B13" s="18" t="s">
        <v>106</v>
      </c>
      <c r="C13" s="18" t="s">
        <v>15</v>
      </c>
      <c r="D13" s="18" t="s">
        <v>97</v>
      </c>
      <c r="E13" s="18" t="s">
        <v>107</v>
      </c>
      <c r="F13" s="32">
        <v>32371</v>
      </c>
      <c r="G13" s="18" t="s">
        <v>108</v>
      </c>
    </row>
    <row r="14" spans="2:7" x14ac:dyDescent="0.4">
      <c r="B14" s="18" t="s">
        <v>109</v>
      </c>
      <c r="C14" s="18" t="s">
        <v>13</v>
      </c>
      <c r="D14" s="18" t="s">
        <v>110</v>
      </c>
      <c r="E14" s="18" t="s">
        <v>111</v>
      </c>
      <c r="F14" s="32">
        <v>34257</v>
      </c>
      <c r="G14" s="18" t="s">
        <v>112</v>
      </c>
    </row>
    <row r="15" spans="2:7" x14ac:dyDescent="0.4">
      <c r="B15" s="18" t="s">
        <v>113</v>
      </c>
      <c r="C15" s="18" t="s">
        <v>13</v>
      </c>
      <c r="D15" s="18" t="s">
        <v>83</v>
      </c>
      <c r="E15" s="18" t="s">
        <v>114</v>
      </c>
      <c r="F15" s="32">
        <v>31232</v>
      </c>
      <c r="G15" s="18" t="s">
        <v>115</v>
      </c>
    </row>
    <row r="16" spans="2:7" x14ac:dyDescent="0.4">
      <c r="B16" s="18" t="s">
        <v>116</v>
      </c>
      <c r="C16" s="18" t="s">
        <v>15</v>
      </c>
      <c r="D16" s="18" t="s">
        <v>110</v>
      </c>
      <c r="E16" s="18" t="s">
        <v>117</v>
      </c>
      <c r="F16" s="32">
        <v>32930</v>
      </c>
      <c r="G16" s="18" t="s">
        <v>118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L26" sqref="L26:L27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22" t="s">
        <v>119</v>
      </c>
      <c r="B1" s="22"/>
      <c r="C1" s="22"/>
      <c r="D1" s="22"/>
      <c r="E1" s="22"/>
      <c r="F1" s="22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28" workbookViewId="0">
      <selection activeCell="E39" sqref="E39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13" t="s">
        <v>4</v>
      </c>
      <c r="B2" s="13" t="s">
        <v>5</v>
      </c>
      <c r="C2" s="13" t="s">
        <v>6</v>
      </c>
      <c r="D2" s="13" t="s">
        <v>7</v>
      </c>
      <c r="E2" s="7" t="s">
        <v>8</v>
      </c>
      <c r="G2" s="17" t="s">
        <v>186</v>
      </c>
      <c r="H2" s="17" t="s">
        <v>10</v>
      </c>
      <c r="I2" s="17" t="s">
        <v>187</v>
      </c>
      <c r="J2" s="16" t="s">
        <v>188</v>
      </c>
    </row>
    <row r="3" spans="1:14" x14ac:dyDescent="0.4">
      <c r="A3" s="13" t="s">
        <v>12</v>
      </c>
      <c r="B3" s="13">
        <v>33</v>
      </c>
      <c r="C3" s="13">
        <v>27</v>
      </c>
      <c r="D3" s="13">
        <v>60</v>
      </c>
      <c r="E3" s="13" t="str">
        <f>IF(_xlfn.RANK.EQ(D3,$D$3:$D$12)&lt;=4,CHOOSE(_xlfn.RANK.EQ(D3,$D$3:$D$12),"대상","금상","은상","동상"),"")</f>
        <v/>
      </c>
      <c r="G3" s="17">
        <v>50135</v>
      </c>
      <c r="H3" s="17" t="s">
        <v>189</v>
      </c>
      <c r="I3" s="12">
        <v>0.12311342592592593</v>
      </c>
      <c r="J3" s="17" t="str">
        <f>HOUR(SMALL(I3:I12,1))&amp;"시간"&amp;MINUTE(SMALL(I3:I12,1))&amp;"분"&amp;SECOND(SMALL(I3:I12,1))&amp;"초"</f>
        <v>2시간32분59초</v>
      </c>
    </row>
    <row r="4" spans="1:14" x14ac:dyDescent="0.4">
      <c r="A4" s="13" t="s">
        <v>14</v>
      </c>
      <c r="B4" s="13">
        <v>38</v>
      </c>
      <c r="C4" s="13">
        <v>41</v>
      </c>
      <c r="D4" s="13">
        <v>79</v>
      </c>
      <c r="E4" s="18" t="str">
        <f t="shared" ref="E4:E12" si="0">IF(_xlfn.RANK.EQ(D4,$D$3:$D$12)&lt;=4,CHOOSE(_xlfn.RANK.EQ(D4,$D$3:$D$12),"대상","금상","은상","동상"),"")</f>
        <v/>
      </c>
      <c r="G4" s="17">
        <v>50142</v>
      </c>
      <c r="H4" s="17" t="s">
        <v>190</v>
      </c>
      <c r="I4" s="12">
        <v>0.11045138888888889</v>
      </c>
    </row>
    <row r="5" spans="1:14" x14ac:dyDescent="0.4">
      <c r="A5" s="13" t="s">
        <v>16</v>
      </c>
      <c r="B5" s="13">
        <v>46</v>
      </c>
      <c r="C5" s="13">
        <v>39</v>
      </c>
      <c r="D5" s="13">
        <v>85</v>
      </c>
      <c r="E5" s="18" t="str">
        <f t="shared" si="0"/>
        <v>은상</v>
      </c>
      <c r="G5" s="17">
        <v>50168</v>
      </c>
      <c r="H5" s="17" t="s">
        <v>189</v>
      </c>
      <c r="I5" s="12">
        <v>0.14283564814814814</v>
      </c>
    </row>
    <row r="6" spans="1:14" x14ac:dyDescent="0.4">
      <c r="A6" s="13" t="s">
        <v>17</v>
      </c>
      <c r="B6" s="13">
        <v>45</v>
      </c>
      <c r="C6" s="13">
        <v>48</v>
      </c>
      <c r="D6" s="13">
        <v>93</v>
      </c>
      <c r="E6" s="18" t="str">
        <f t="shared" si="0"/>
        <v>금상</v>
      </c>
      <c r="G6" s="17">
        <v>50216</v>
      </c>
      <c r="H6" s="17" t="s">
        <v>190</v>
      </c>
      <c r="I6" s="12">
        <v>0.12170138888888889</v>
      </c>
    </row>
    <row r="7" spans="1:14" x14ac:dyDescent="0.4">
      <c r="A7" s="13" t="s">
        <v>18</v>
      </c>
      <c r="B7" s="13">
        <v>49</v>
      </c>
      <c r="C7" s="13">
        <v>49</v>
      </c>
      <c r="D7" s="13">
        <v>98</v>
      </c>
      <c r="E7" s="18" t="str">
        <f t="shared" si="0"/>
        <v>대상</v>
      </c>
      <c r="G7" s="17">
        <v>50248</v>
      </c>
      <c r="H7" s="17" t="s">
        <v>190</v>
      </c>
      <c r="I7" s="12">
        <v>0.10623842592592592</v>
      </c>
    </row>
    <row r="8" spans="1:14" x14ac:dyDescent="0.4">
      <c r="A8" s="13" t="s">
        <v>19</v>
      </c>
      <c r="B8" s="13">
        <v>42</v>
      </c>
      <c r="C8" s="13">
        <v>37</v>
      </c>
      <c r="D8" s="13">
        <v>79</v>
      </c>
      <c r="E8" s="18" t="str">
        <f t="shared" si="0"/>
        <v/>
      </c>
      <c r="G8" s="17">
        <v>50274</v>
      </c>
      <c r="H8" s="17" t="s">
        <v>190</v>
      </c>
      <c r="I8" s="12">
        <v>0.11791666666666667</v>
      </c>
    </row>
    <row r="9" spans="1:14" x14ac:dyDescent="0.4">
      <c r="A9" s="13" t="s">
        <v>20</v>
      </c>
      <c r="B9" s="13">
        <v>36</v>
      </c>
      <c r="C9" s="13">
        <v>41</v>
      </c>
      <c r="D9" s="13">
        <v>77</v>
      </c>
      <c r="E9" s="18" t="str">
        <f t="shared" si="0"/>
        <v/>
      </c>
      <c r="G9" s="17">
        <v>50324</v>
      </c>
      <c r="H9" s="17" t="s">
        <v>189</v>
      </c>
      <c r="I9" s="12">
        <v>0.11084490740740742</v>
      </c>
    </row>
    <row r="10" spans="1:14" x14ac:dyDescent="0.4">
      <c r="A10" s="13" t="s">
        <v>21</v>
      </c>
      <c r="B10" s="13">
        <v>38</v>
      </c>
      <c r="C10" s="13">
        <v>43</v>
      </c>
      <c r="D10" s="13">
        <v>81</v>
      </c>
      <c r="E10" s="18" t="str">
        <f t="shared" si="0"/>
        <v>동상</v>
      </c>
      <c r="G10" s="17">
        <v>50356</v>
      </c>
      <c r="H10" s="17" t="s">
        <v>190</v>
      </c>
      <c r="I10" s="12">
        <v>0.12790509259259258</v>
      </c>
    </row>
    <row r="11" spans="1:14" x14ac:dyDescent="0.4">
      <c r="A11" s="13" t="s">
        <v>22</v>
      </c>
      <c r="B11" s="13">
        <v>29</v>
      </c>
      <c r="C11" s="13">
        <v>30</v>
      </c>
      <c r="D11" s="13">
        <v>59</v>
      </c>
      <c r="E11" s="18" t="str">
        <f t="shared" si="0"/>
        <v/>
      </c>
      <c r="G11" s="17">
        <v>50388</v>
      </c>
      <c r="H11" s="17" t="s">
        <v>189</v>
      </c>
      <c r="I11" s="12">
        <v>0.15519675925925927</v>
      </c>
    </row>
    <row r="12" spans="1:14" x14ac:dyDescent="0.4">
      <c r="A12" s="13" t="s">
        <v>23</v>
      </c>
      <c r="B12" s="13">
        <v>31</v>
      </c>
      <c r="C12" s="13">
        <v>35</v>
      </c>
      <c r="D12" s="13">
        <v>66</v>
      </c>
      <c r="E12" s="18" t="str">
        <f t="shared" si="0"/>
        <v/>
      </c>
      <c r="G12" s="17">
        <v>50421</v>
      </c>
      <c r="H12" s="17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13" t="s">
        <v>192</v>
      </c>
      <c r="B15" s="13" t="s">
        <v>193</v>
      </c>
      <c r="C15" s="13" t="s">
        <v>27</v>
      </c>
      <c r="D15" s="13" t="s">
        <v>28</v>
      </c>
      <c r="E15" s="13" t="s">
        <v>194</v>
      </c>
      <c r="G15" s="17" t="s">
        <v>216</v>
      </c>
      <c r="H15" s="17" t="s">
        <v>217</v>
      </c>
      <c r="I15" s="17" t="s">
        <v>218</v>
      </c>
      <c r="J15" s="17" t="s">
        <v>219</v>
      </c>
      <c r="K15" s="17" t="s">
        <v>220</v>
      </c>
      <c r="L15" s="17" t="s">
        <v>221</v>
      </c>
      <c r="M15" s="17" t="s">
        <v>222</v>
      </c>
      <c r="N15" s="16" t="s">
        <v>223</v>
      </c>
    </row>
    <row r="16" spans="1:14" x14ac:dyDescent="0.4">
      <c r="A16" s="13" t="s">
        <v>31</v>
      </c>
      <c r="B16" s="13" t="s">
        <v>195</v>
      </c>
      <c r="C16" s="13">
        <v>138</v>
      </c>
      <c r="D16" s="13">
        <v>262</v>
      </c>
      <c r="E16" s="14">
        <f>C16/SUM(C16:D16)</f>
        <v>0.34499999999999997</v>
      </c>
      <c r="G16" s="17" t="s">
        <v>224</v>
      </c>
      <c r="H16" s="19">
        <v>1274</v>
      </c>
      <c r="I16" s="20">
        <v>1193</v>
      </c>
      <c r="J16" s="19">
        <v>1389</v>
      </c>
      <c r="K16" s="20">
        <v>1408</v>
      </c>
      <c r="L16" s="19">
        <v>1654</v>
      </c>
      <c r="M16" s="20">
        <v>1257</v>
      </c>
      <c r="N16" s="21">
        <f>AVERAGEIFS(H16:M16,H16:M16,"&lt;&gt;"&amp;MAX(H16:M16),H16:M16,"&lt;&gt;"&amp;MIN(H16:M16))</f>
        <v>1332</v>
      </c>
    </row>
    <row r="17" spans="1:14" x14ac:dyDescent="0.4">
      <c r="A17" s="13" t="s">
        <v>29</v>
      </c>
      <c r="B17" s="13" t="s">
        <v>196</v>
      </c>
      <c r="C17" s="13">
        <v>246</v>
      </c>
      <c r="D17" s="13">
        <v>154</v>
      </c>
      <c r="E17" s="14">
        <f t="shared" ref="E17:E22" si="1">C17/SUM(C17:D17)</f>
        <v>0.61499999999999999</v>
      </c>
      <c r="G17" s="17" t="s">
        <v>225</v>
      </c>
      <c r="H17" s="19">
        <v>2534</v>
      </c>
      <c r="I17" s="19">
        <v>2018</v>
      </c>
      <c r="J17" s="19">
        <v>2364</v>
      </c>
      <c r="K17" s="20">
        <v>2793</v>
      </c>
      <c r="L17" s="20">
        <v>2368</v>
      </c>
      <c r="M17" s="20">
        <v>2486</v>
      </c>
      <c r="N17" s="21">
        <f t="shared" ref="N17:N23" si="2">AVERAGEIFS(H17:M17,H17:M17,"&lt;&gt;"&amp;MAX(H17:M17),H17:M17,"&lt;&gt;"&amp;MIN(H17:M17))</f>
        <v>2438</v>
      </c>
    </row>
    <row r="18" spans="1:14" x14ac:dyDescent="0.4">
      <c r="A18" s="13" t="s">
        <v>30</v>
      </c>
      <c r="B18" s="13" t="s">
        <v>195</v>
      </c>
      <c r="C18" s="13">
        <v>351</v>
      </c>
      <c r="D18" s="13">
        <v>49</v>
      </c>
      <c r="E18" s="14">
        <f t="shared" si="1"/>
        <v>0.87749999999999995</v>
      </c>
      <c r="G18" s="17" t="s">
        <v>226</v>
      </c>
      <c r="H18" s="19">
        <v>1557</v>
      </c>
      <c r="I18" s="19">
        <v>1697</v>
      </c>
      <c r="J18" s="19">
        <v>1938</v>
      </c>
      <c r="K18" s="20">
        <v>1714</v>
      </c>
      <c r="L18" s="20">
        <v>1435</v>
      </c>
      <c r="M18" s="20">
        <v>1297</v>
      </c>
      <c r="N18" s="21">
        <f t="shared" si="2"/>
        <v>1600.75</v>
      </c>
    </row>
    <row r="19" spans="1:14" x14ac:dyDescent="0.4">
      <c r="A19" s="13" t="s">
        <v>32</v>
      </c>
      <c r="B19" s="13" t="s">
        <v>196</v>
      </c>
      <c r="C19" s="13">
        <v>152</v>
      </c>
      <c r="D19" s="13">
        <v>143</v>
      </c>
      <c r="E19" s="14">
        <f t="shared" si="1"/>
        <v>0.51525423728813557</v>
      </c>
      <c r="G19" s="17" t="s">
        <v>227</v>
      </c>
      <c r="H19" s="19">
        <v>1398</v>
      </c>
      <c r="I19" s="19">
        <v>1279</v>
      </c>
      <c r="J19" s="19">
        <v>1452</v>
      </c>
      <c r="K19" s="20">
        <v>1838</v>
      </c>
      <c r="L19" s="20">
        <v>1685</v>
      </c>
      <c r="M19" s="20">
        <v>1677</v>
      </c>
      <c r="N19" s="21">
        <f t="shared" si="2"/>
        <v>1553</v>
      </c>
    </row>
    <row r="20" spans="1:14" x14ac:dyDescent="0.4">
      <c r="A20" s="13" t="s">
        <v>33</v>
      </c>
      <c r="B20" s="13" t="s">
        <v>195</v>
      </c>
      <c r="C20" s="13">
        <v>227</v>
      </c>
      <c r="D20" s="13">
        <v>273</v>
      </c>
      <c r="E20" s="14">
        <f t="shared" si="1"/>
        <v>0.45400000000000001</v>
      </c>
      <c r="G20" s="17" t="s">
        <v>228</v>
      </c>
      <c r="H20" s="19">
        <v>2635</v>
      </c>
      <c r="I20" s="19">
        <v>2569</v>
      </c>
      <c r="J20" s="19">
        <v>2463</v>
      </c>
      <c r="K20" s="20">
        <v>2307</v>
      </c>
      <c r="L20" s="20">
        <v>2213</v>
      </c>
      <c r="M20" s="20">
        <v>2164</v>
      </c>
      <c r="N20" s="21">
        <f t="shared" si="2"/>
        <v>2388</v>
      </c>
    </row>
    <row r="21" spans="1:14" x14ac:dyDescent="0.4">
      <c r="A21" s="13" t="s">
        <v>34</v>
      </c>
      <c r="B21" s="13" t="s">
        <v>195</v>
      </c>
      <c r="C21" s="13">
        <v>278</v>
      </c>
      <c r="D21" s="13">
        <v>122</v>
      </c>
      <c r="E21" s="14">
        <f t="shared" si="1"/>
        <v>0.69499999999999995</v>
      </c>
      <c r="G21" s="17" t="s">
        <v>229</v>
      </c>
      <c r="H21" s="19">
        <v>2875</v>
      </c>
      <c r="I21" s="19">
        <v>2765</v>
      </c>
      <c r="J21" s="19">
        <v>2577</v>
      </c>
      <c r="K21" s="20">
        <v>2464</v>
      </c>
      <c r="L21" s="20">
        <v>2367</v>
      </c>
      <c r="M21" s="20">
        <v>2409</v>
      </c>
      <c r="N21" s="21">
        <f t="shared" si="2"/>
        <v>2553.75</v>
      </c>
    </row>
    <row r="22" spans="1:14" x14ac:dyDescent="0.4">
      <c r="A22" s="13" t="s">
        <v>35</v>
      </c>
      <c r="B22" s="13" t="s">
        <v>196</v>
      </c>
      <c r="C22" s="13">
        <v>337</v>
      </c>
      <c r="D22" s="13">
        <v>63</v>
      </c>
      <c r="E22" s="14">
        <f t="shared" si="1"/>
        <v>0.84250000000000003</v>
      </c>
      <c r="G22" s="17" t="s">
        <v>230</v>
      </c>
      <c r="H22" s="19">
        <v>2048</v>
      </c>
      <c r="I22" s="19">
        <v>1937</v>
      </c>
      <c r="J22" s="19">
        <v>1758</v>
      </c>
      <c r="K22" s="20">
        <v>2345</v>
      </c>
      <c r="L22" s="20">
        <v>2258</v>
      </c>
      <c r="M22" s="20">
        <v>2197</v>
      </c>
      <c r="N22" s="21">
        <f t="shared" si="2"/>
        <v>2110</v>
      </c>
    </row>
    <row r="23" spans="1:14" x14ac:dyDescent="0.4">
      <c r="A23" s="23" t="s">
        <v>214</v>
      </c>
      <c r="B23" s="24"/>
      <c r="C23" s="24"/>
      <c r="D23" s="25"/>
      <c r="E23" s="13" t="str">
        <f>INDEX(A16:A22,MATCH(DMAX(A15:E22,5,B15:B16),E16:E22,0),1)</f>
        <v>레이나</v>
      </c>
      <c r="G23" s="17" t="s">
        <v>231</v>
      </c>
      <c r="H23" s="19">
        <v>2176</v>
      </c>
      <c r="I23" s="19">
        <v>2209</v>
      </c>
      <c r="J23" s="19">
        <v>2048</v>
      </c>
      <c r="K23" s="20">
        <v>1862</v>
      </c>
      <c r="L23" s="20">
        <v>1768</v>
      </c>
      <c r="M23" s="20">
        <v>1935</v>
      </c>
      <c r="N23" s="21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15" t="s">
        <v>212</v>
      </c>
      <c r="B26" s="13" t="s">
        <v>198</v>
      </c>
      <c r="C26" s="13" t="s">
        <v>199</v>
      </c>
      <c r="D26" s="13" t="s">
        <v>1</v>
      </c>
    </row>
    <row r="27" spans="1:14" x14ac:dyDescent="0.4">
      <c r="A27" s="13" t="s">
        <v>200</v>
      </c>
      <c r="B27" s="13" t="s">
        <v>201</v>
      </c>
      <c r="C27" s="13">
        <v>11</v>
      </c>
      <c r="D27" s="13">
        <v>81</v>
      </c>
    </row>
    <row r="28" spans="1:14" x14ac:dyDescent="0.4">
      <c r="A28" s="13" t="s">
        <v>202</v>
      </c>
      <c r="B28" s="13" t="s">
        <v>203</v>
      </c>
      <c r="C28" s="13">
        <v>33</v>
      </c>
      <c r="D28" s="13">
        <v>65</v>
      </c>
    </row>
    <row r="29" spans="1:14" x14ac:dyDescent="0.4">
      <c r="A29" s="13" t="s">
        <v>204</v>
      </c>
      <c r="B29" s="13" t="s">
        <v>205</v>
      </c>
      <c r="C29" s="13">
        <v>22</v>
      </c>
      <c r="D29" s="13">
        <v>54</v>
      </c>
    </row>
    <row r="30" spans="1:14" x14ac:dyDescent="0.4">
      <c r="A30" s="13" t="s">
        <v>206</v>
      </c>
      <c r="B30" s="13" t="s">
        <v>205</v>
      </c>
      <c r="C30" s="13">
        <v>22</v>
      </c>
      <c r="D30" s="13">
        <v>37</v>
      </c>
    </row>
    <row r="31" spans="1:14" x14ac:dyDescent="0.4">
      <c r="A31" s="13" t="s">
        <v>207</v>
      </c>
      <c r="B31" s="13" t="s">
        <v>205</v>
      </c>
      <c r="C31" s="13">
        <v>22</v>
      </c>
      <c r="D31" s="13">
        <v>92</v>
      </c>
    </row>
    <row r="32" spans="1:14" x14ac:dyDescent="0.4">
      <c r="A32" s="13" t="s">
        <v>208</v>
      </c>
      <c r="B32" s="13" t="s">
        <v>201</v>
      </c>
      <c r="C32" s="13">
        <v>11</v>
      </c>
      <c r="D32" s="13">
        <v>37</v>
      </c>
    </row>
    <row r="33" spans="1:6" x14ac:dyDescent="0.4">
      <c r="A33" s="13" t="s">
        <v>209</v>
      </c>
      <c r="B33" s="13" t="s">
        <v>203</v>
      </c>
      <c r="C33" s="13">
        <v>33</v>
      </c>
      <c r="D33" s="13">
        <v>68</v>
      </c>
      <c r="E33" s="26" t="s">
        <v>213</v>
      </c>
      <c r="F33" s="27"/>
    </row>
    <row r="34" spans="1:6" x14ac:dyDescent="0.4">
      <c r="A34" s="13" t="s">
        <v>210</v>
      </c>
      <c r="B34" s="13" t="s">
        <v>205</v>
      </c>
      <c r="C34" s="13">
        <v>22</v>
      </c>
      <c r="D34" s="13">
        <v>54</v>
      </c>
      <c r="E34" s="27"/>
      <c r="F34" s="27"/>
    </row>
    <row r="35" spans="1:6" x14ac:dyDescent="0.4">
      <c r="A35" s="13" t="s">
        <v>211</v>
      </c>
      <c r="B35" s="13" t="s">
        <v>203</v>
      </c>
      <c r="C35" s="13">
        <v>33</v>
      </c>
      <c r="D35" s="13">
        <v>54</v>
      </c>
      <c r="E35" s="28" t="str">
        <f>COUNTIF(C27:C35,_xlfn.MODE.SNGL(C27:C35))&amp;"개"</f>
        <v>4개</v>
      </c>
      <c r="F35" s="28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22" t="s">
        <v>37</v>
      </c>
      <c r="B1" s="22"/>
      <c r="C1" s="22"/>
      <c r="D1" s="22"/>
      <c r="E1" s="22"/>
      <c r="F1" s="22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30" t="s">
        <v>56</v>
      </c>
      <c r="I3" s="30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9" t="s">
        <v>55</v>
      </c>
      <c r="B19" s="29"/>
      <c r="C19" s="29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1" sqref="F19">
    <scenario name="납품단가인상" locked="1" count="3" user="PC" comment="만든 사람 PC 날짜 2026-09-28_x000a_수정한 사람 PC 날짜 2026-09-28">
      <inputCells r="I5" val="1200" numFmtId="41"/>
      <inputCells r="I6" val="1700" numFmtId="41"/>
      <inputCells r="I7" val="800" numFmtId="41"/>
    </scenario>
    <scenario name="납품단가인하" locked="1" count="3" user="PC" comment="만든 사람 PC 날짜 2026-09-28_x000a_수정한 사람 PC 날짜 2026-09-2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25E0-29F5-4EED-B27E-AA86F9E29555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7" t="s">
        <v>239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241</v>
      </c>
      <c r="E3" s="45" t="s">
        <v>237</v>
      </c>
      <c r="F3" s="45" t="s">
        <v>238</v>
      </c>
    </row>
    <row r="4" spans="2:6" ht="93.6" hidden="1" outlineLevel="1" x14ac:dyDescent="0.4">
      <c r="B4" s="40"/>
      <c r="C4" s="40"/>
      <c r="D4" s="33"/>
      <c r="E4" s="47" t="s">
        <v>246</v>
      </c>
      <c r="F4" s="47" t="s">
        <v>246</v>
      </c>
    </row>
    <row r="5" spans="2:6" x14ac:dyDescent="0.4">
      <c r="B5" s="41" t="s">
        <v>240</v>
      </c>
      <c r="C5" s="42"/>
      <c r="D5" s="39"/>
      <c r="E5" s="39"/>
      <c r="F5" s="39"/>
    </row>
    <row r="6" spans="2:6" outlineLevel="1" x14ac:dyDescent="0.4">
      <c r="B6" s="40"/>
      <c r="C6" s="40" t="s">
        <v>233</v>
      </c>
      <c r="D6" s="34">
        <v>1000</v>
      </c>
      <c r="E6" s="46">
        <v>1200</v>
      </c>
      <c r="F6" s="46">
        <v>800</v>
      </c>
    </row>
    <row r="7" spans="2:6" outlineLevel="1" x14ac:dyDescent="0.4">
      <c r="B7" s="40"/>
      <c r="C7" s="40" t="s">
        <v>234</v>
      </c>
      <c r="D7" s="34">
        <v>1500</v>
      </c>
      <c r="E7" s="46">
        <v>1700</v>
      </c>
      <c r="F7" s="46">
        <v>1300</v>
      </c>
    </row>
    <row r="8" spans="2:6" outlineLevel="1" x14ac:dyDescent="0.4">
      <c r="B8" s="40"/>
      <c r="C8" s="40" t="s">
        <v>235</v>
      </c>
      <c r="D8" s="34">
        <v>600</v>
      </c>
      <c r="E8" s="46">
        <v>800</v>
      </c>
      <c r="F8" s="46">
        <v>400</v>
      </c>
    </row>
    <row r="9" spans="2:6" x14ac:dyDescent="0.4">
      <c r="B9" s="41" t="s">
        <v>242</v>
      </c>
      <c r="C9" s="42"/>
      <c r="D9" s="39"/>
      <c r="E9" s="39"/>
      <c r="F9" s="39"/>
    </row>
    <row r="10" spans="2:6" ht="18" outlineLevel="1" thickBot="1" x14ac:dyDescent="0.45">
      <c r="B10" s="43"/>
      <c r="C10" s="43" t="s">
        <v>236</v>
      </c>
      <c r="D10" s="35">
        <v>22312200</v>
      </c>
      <c r="E10" s="35">
        <v>26668000</v>
      </c>
      <c r="F10" s="35">
        <v>17956400</v>
      </c>
    </row>
    <row r="11" spans="2:6" x14ac:dyDescent="0.4">
      <c r="B11" t="s">
        <v>243</v>
      </c>
    </row>
    <row r="12" spans="2:6" x14ac:dyDescent="0.4">
      <c r="B12" t="s">
        <v>244</v>
      </c>
    </row>
    <row r="13" spans="2:6" x14ac:dyDescent="0.4">
      <c r="B13" t="s">
        <v>245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T16" sqref="T16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31" t="s">
        <v>58</v>
      </c>
      <c r="B1" s="31"/>
      <c r="C1" s="31"/>
      <c r="D1" s="31"/>
      <c r="E1" s="31"/>
      <c r="G1" s="31" t="s">
        <v>74</v>
      </c>
      <c r="H1" s="31"/>
      <c r="I1" s="31"/>
      <c r="J1" s="31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8">
        <v>1250</v>
      </c>
      <c r="I3" s="48">
        <v>3000</v>
      </c>
      <c r="J3" s="48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8">
        <v>990</v>
      </c>
      <c r="I4" s="48">
        <v>1800</v>
      </c>
      <c r="J4" s="48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8">
        <v>1350</v>
      </c>
      <c r="I5" s="48">
        <v>3300</v>
      </c>
      <c r="J5" s="48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8">
        <v>920</v>
      </c>
      <c r="I6" s="48">
        <v>2400</v>
      </c>
      <c r="J6" s="48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8">
        <v>1250</v>
      </c>
      <c r="I7" s="48">
        <v>2250</v>
      </c>
      <c r="J7" s="48">
        <v>937500</v>
      </c>
    </row>
    <row r="9" spans="1:10" x14ac:dyDescent="0.4">
      <c r="A9" s="31" t="s">
        <v>69</v>
      </c>
      <c r="B9" s="31"/>
      <c r="C9" s="31"/>
      <c r="D9" s="31"/>
      <c r="E9" s="31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31" t="s">
        <v>70</v>
      </c>
      <c r="B17" s="31"/>
      <c r="C17" s="31"/>
      <c r="D17" s="31"/>
      <c r="E17" s="31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I13" sqref="I13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22" t="s">
        <v>160</v>
      </c>
      <c r="B1" s="22"/>
      <c r="C1" s="22"/>
      <c r="D1" s="22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9">
        <v>2004.0160000000001</v>
      </c>
      <c r="C4" s="49">
        <v>1880.616</v>
      </c>
      <c r="D4" s="49">
        <v>2161.9679999999998</v>
      </c>
    </row>
    <row r="5" spans="1:4" x14ac:dyDescent="0.4">
      <c r="A5" s="6" t="s">
        <v>167</v>
      </c>
      <c r="B5" s="49">
        <v>1947.252</v>
      </c>
      <c r="C5" s="49">
        <v>1852.2339999999999</v>
      </c>
      <c r="D5" s="49">
        <v>2026.2280000000001</v>
      </c>
    </row>
    <row r="6" spans="1:4" x14ac:dyDescent="0.4">
      <c r="A6" s="6" t="s">
        <v>168</v>
      </c>
      <c r="B6" s="49">
        <v>1879.3820000000001</v>
      </c>
      <c r="C6" s="49">
        <v>2041.0360000000001</v>
      </c>
      <c r="D6" s="49">
        <v>1996.6120000000001</v>
      </c>
    </row>
    <row r="7" spans="1:4" x14ac:dyDescent="0.4">
      <c r="A7" s="6" t="s">
        <v>169</v>
      </c>
      <c r="B7" s="49">
        <v>1987.9739999999999</v>
      </c>
      <c r="C7" s="49">
        <v>1880.616</v>
      </c>
      <c r="D7" s="49">
        <v>2016.356</v>
      </c>
    </row>
    <row r="8" spans="1:4" x14ac:dyDescent="0.4">
      <c r="A8" s="6" t="s">
        <v>170</v>
      </c>
      <c r="B8" s="49">
        <v>1868.2760000000001</v>
      </c>
      <c r="C8" s="49">
        <v>1938.614</v>
      </c>
      <c r="D8" s="49">
        <v>1885.5519999999999</v>
      </c>
    </row>
    <row r="9" spans="1:4" x14ac:dyDescent="0.4">
      <c r="A9" s="6" t="s">
        <v>171</v>
      </c>
      <c r="B9" s="49">
        <v>1762.152</v>
      </c>
      <c r="C9" s="49">
        <v>1709.09</v>
      </c>
      <c r="D9" s="49">
        <v>1726.366</v>
      </c>
    </row>
    <row r="10" spans="1:4" x14ac:dyDescent="0.4">
      <c r="A10" s="6" t="s">
        <v>172</v>
      </c>
      <c r="B10" s="49">
        <v>1890.4880000000001</v>
      </c>
      <c r="C10" s="49">
        <v>1828.788</v>
      </c>
      <c r="D10" s="49">
        <v>1871.9780000000001</v>
      </c>
    </row>
    <row r="11" spans="1:4" x14ac:dyDescent="0.4">
      <c r="A11" s="6" t="s">
        <v>173</v>
      </c>
      <c r="B11" s="49">
        <f>AVERAGE(B4:B10)</f>
        <v>1905.6485714285714</v>
      </c>
      <c r="C11" s="49">
        <f t="shared" ref="C11:D11" si="0">AVERAGE(C4:C10)</f>
        <v>1875.8562857142858</v>
      </c>
      <c r="D11" s="49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15240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zoomScaleNormal="100" workbookViewId="0">
      <selection activeCell="J9" sqref="J9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22" t="s">
        <v>174</v>
      </c>
      <c r="B1" s="22"/>
      <c r="C1" s="22"/>
      <c r="D1" s="22"/>
      <c r="E1" s="22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2026-09-28T08:15:56Z</dcterms:modified>
</cp:coreProperties>
</file>