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e4a21e745d79f1/문서/"/>
    </mc:Choice>
  </mc:AlternateContent>
  <xr:revisionPtr revIDLastSave="160" documentId="8_{9247E6F6-3F25-4D3D-B111-53C7791AB6DF}" xr6:coauthVersionLast="47" xr6:coauthVersionMax="47" xr10:uidLastSave="{1B985EF2-4278-44B0-A83D-7F99F935E575}"/>
  <bookViews>
    <workbookView xWindow="-98" yWindow="-98" windowWidth="21795" windowHeight="12975" firstSheet="1" activeTab="6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  <definedName name="생산원가">'분석작업-2'!$B$4</definedName>
    <definedName name="영업이익">'분석작업-2'!$B$7</definedName>
    <definedName name="인건비">'분석작업-2'!$B$5</definedName>
    <definedName name="임대료">'분석작업-2'!$B$6</definedName>
    <definedName name="판매단가">'분석작업-2'!$B$2</definedName>
    <definedName name="판매수량">'분석작업-2'!$B$3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I12" i="4"/>
  <c r="C23" i="5" l="1"/>
  <c r="I10" i="4"/>
  <c r="I11" i="4"/>
  <c r="I9" i="4"/>
  <c r="I7" i="4"/>
  <c r="I8" i="4"/>
  <c r="I6" i="4"/>
  <c r="I4" i="4"/>
  <c r="I5" i="4"/>
  <c r="I3" i="4"/>
  <c r="B4" i="6" l="1"/>
  <c r="B11" i="6" l="1"/>
  <c r="B7" i="6"/>
  <c r="F7" i="5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l="1"/>
  <c r="F8" i="5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<sst xmlns="http://schemas.openxmlformats.org/spreadsheetml/2006/main" count="322" uniqueCount="243">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</sst>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_ "/>
    <numFmt numFmtId="177" formatCode="#,##0_ "/>
    <numFmt numFmtId="178" formatCode="yyyy/mm/dd;@"/>
    <numFmt numFmtId="179" formatCode="#,##0&quot;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178" fontId="0" fillId="0" borderId="8" xfId="0" applyNumberFormat="1" applyBorder="1" applyAlignment="1">
      <alignment horizontal="center" vertical="center"/>
    </xf>
    <xf numFmtId="179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차트작업!$B$4:$B$9</c15:sqref>
                  </c15:fullRef>
                </c:ext>
              </c:extLst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차트작업!$C$4:$C$9</c15:sqref>
                  </c15:fullRef>
                </c:ext>
              </c:extLst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차트작업!$D$4:$D$9</c15:sqref>
                  </c15:fullRef>
                </c:ext>
              </c:extLst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3" name="직사각형 2">
          <a:extLst>
            <a:ext uri="{FF2B5EF4-FFF2-40B4-BE49-F238E27FC236}">
              <a16:creationId xmlns:a16="http://schemas.microsoft.com/office/drawing/2014/main" id="{66008704-E392-A969-D638-71DC0C605DBE}"/>
            </a:ext>
          </a:extLst>
        </xdr:cNvPr>
        <xdr:cNvSpPr/>
      </xdr:nvSpPr>
      <xdr:spPr>
        <a:xfrm>
          <a:off x="2000250" y="2405063"/>
          <a:ext cx="1000125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0</xdr:colOff>
      <xdr:row>24</xdr:row>
      <xdr:rowOff>19050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576BC6-2BF6-4BF9-8191-764DB4ACB5FA}" name="표1" displayName="표1" ref="A3:F23" totalsRowShown="0" headerRowDxfId="9" dataDxfId="7" headerRowBorderDxfId="8" tableBorderDxfId="6" dataCellStyle="쉼표 [0]">
  <autoFilter ref="A3:F23" xr:uid="{D3576BC6-2BF6-4BF9-8191-764DB4ACB5FA}"/>
  <tableColumns count="6">
    <tableColumn id="1" xr3:uid="{C5C2BA46-F431-4BFB-AB82-126451997C3B}" name="사원명" dataDxfId="5"/>
    <tableColumn id="2" xr3:uid="{27985D9C-C1C5-4438-B6EF-EBE261B89FB6}" name="부서" dataDxfId="4"/>
    <tableColumn id="3" xr3:uid="{0553A5CA-F1FD-4CD6-9475-E1BF29C6494C}" name="1월" dataDxfId="3" dataCellStyle="쉼표 [0]"/>
    <tableColumn id="4" xr3:uid="{DBC09749-4856-4F70-9129-E730FD94CD9F}" name="2월" dataDxfId="2" dataCellStyle="쉼표 [0]"/>
    <tableColumn id="5" xr3:uid="{7561A868-5743-4557-A1CE-5652DF7E9C71}" name="3월" dataDxfId="1" dataCellStyle="쉼표 [0]"/>
    <tableColumn id="6" xr3:uid="{293E90E1-95C7-406A-BF9A-E3A437BBA124}" name="총계" dataDxfId="0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G4" sqref="G4"/>
    </sheetView>
  </sheetViews>
  <sheetFormatPr defaultRowHeight="16.899999999999999" x14ac:dyDescent="0.6"/>
  <cols>
    <col min="2" max="2" width="14.3125" bestFit="1" customWidth="1"/>
    <col min="6" max="6" width="9.0625" bestFit="1" customWidth="1"/>
  </cols>
  <sheetData>
    <row r="1" spans="1:6" x14ac:dyDescent="0.6">
      <c r="A1" t="s">
        <v>0</v>
      </c>
    </row>
    <row r="3" spans="1:6" x14ac:dyDescent="0.6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 x14ac:dyDescent="0.6">
      <c r="A4" s="1" t="s">
        <v>215</v>
      </c>
      <c r="B4" s="1" t="s">
        <v>221</v>
      </c>
      <c r="C4" s="1" t="s">
        <v>227</v>
      </c>
      <c r="D4" s="1">
        <v>30</v>
      </c>
      <c r="E4" s="1">
        <v>24</v>
      </c>
      <c r="F4" s="2">
        <v>125000</v>
      </c>
    </row>
    <row r="5" spans="1:6" x14ac:dyDescent="0.6">
      <c r="A5" s="1" t="s">
        <v>216</v>
      </c>
      <c r="B5" s="1" t="s">
        <v>222</v>
      </c>
      <c r="C5" s="1" t="s">
        <v>228</v>
      </c>
      <c r="D5" s="1">
        <v>45</v>
      </c>
      <c r="E5" s="1">
        <v>18</v>
      </c>
      <c r="F5" s="2">
        <v>180000</v>
      </c>
    </row>
    <row r="6" spans="1:6" x14ac:dyDescent="0.6">
      <c r="A6" s="1" t="s">
        <v>217</v>
      </c>
      <c r="B6" s="1" t="s">
        <v>223</v>
      </c>
      <c r="C6" s="1" t="s">
        <v>229</v>
      </c>
      <c r="D6" s="1">
        <v>35</v>
      </c>
      <c r="E6" s="1">
        <v>26</v>
      </c>
      <c r="F6" s="2">
        <v>164000</v>
      </c>
    </row>
    <row r="7" spans="1:6" x14ac:dyDescent="0.6">
      <c r="A7" s="1" t="s">
        <v>218</v>
      </c>
      <c r="B7" s="1" t="s">
        <v>224</v>
      </c>
      <c r="C7" s="1" t="s">
        <v>230</v>
      </c>
      <c r="D7" s="1">
        <v>40</v>
      </c>
      <c r="E7" s="1">
        <v>25</v>
      </c>
      <c r="F7" s="2">
        <v>150000</v>
      </c>
    </row>
    <row r="8" spans="1:6" x14ac:dyDescent="0.6">
      <c r="A8" s="1" t="s">
        <v>219</v>
      </c>
      <c r="B8" s="1" t="s">
        <v>225</v>
      </c>
      <c r="C8" s="1" t="s">
        <v>231</v>
      </c>
      <c r="D8" s="1">
        <v>30</v>
      </c>
      <c r="E8" s="1">
        <v>22</v>
      </c>
      <c r="F8" s="2">
        <v>160000</v>
      </c>
    </row>
    <row r="9" spans="1:6" x14ac:dyDescent="0.6">
      <c r="A9" s="1" t="s">
        <v>220</v>
      </c>
      <c r="B9" s="1" t="s">
        <v>226</v>
      </c>
      <c r="C9" s="1" t="s">
        <v>232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J7" sqref="J7"/>
    </sheetView>
  </sheetViews>
  <sheetFormatPr defaultRowHeight="16.899999999999999" x14ac:dyDescent="0.6"/>
  <cols>
    <col min="2" max="2" width="14.3125" bestFit="1" customWidth="1"/>
    <col min="3" max="3" width="10.75" bestFit="1" customWidth="1"/>
    <col min="7" max="7" width="11.6875" bestFit="1" customWidth="1"/>
  </cols>
  <sheetData>
    <row r="1" spans="1:7" x14ac:dyDescent="0.6">
      <c r="A1" s="34" t="s">
        <v>1</v>
      </c>
      <c r="B1" s="35"/>
      <c r="C1" s="35"/>
      <c r="D1" s="35"/>
      <c r="E1" s="35"/>
      <c r="F1" s="35"/>
      <c r="G1" s="35"/>
    </row>
    <row r="3" spans="1:7" ht="17.25" thickBot="1" x14ac:dyDescent="0.65">
      <c r="A3" s="28" t="s">
        <v>6</v>
      </c>
      <c r="B3" s="28" t="s">
        <v>2</v>
      </c>
      <c r="C3" s="28" t="s">
        <v>27</v>
      </c>
      <c r="D3" s="28" t="s">
        <v>7</v>
      </c>
      <c r="E3" s="28" t="s">
        <v>3</v>
      </c>
      <c r="F3" s="28" t="s">
        <v>4</v>
      </c>
      <c r="G3" s="28" t="s">
        <v>5</v>
      </c>
    </row>
    <row r="4" spans="1:7" ht="17.25" thickTop="1" x14ac:dyDescent="0.6">
      <c r="A4" s="36" t="s">
        <v>8</v>
      </c>
      <c r="B4" s="24" t="s">
        <v>11</v>
      </c>
      <c r="C4" s="25">
        <v>45783</v>
      </c>
      <c r="D4" s="24" t="s">
        <v>19</v>
      </c>
      <c r="E4" s="26">
        <v>11500</v>
      </c>
      <c r="F4" s="27">
        <v>1382</v>
      </c>
      <c r="G4" s="26">
        <f t="shared" ref="G4:G9" si="0">E4*F4</f>
        <v>15893000</v>
      </c>
    </row>
    <row r="5" spans="1:7" x14ac:dyDescent="0.6">
      <c r="A5" s="37"/>
      <c r="B5" s="3" t="s">
        <v>13</v>
      </c>
      <c r="C5" s="22">
        <v>45945</v>
      </c>
      <c r="D5" s="3" t="s">
        <v>21</v>
      </c>
      <c r="E5" s="23">
        <v>14200</v>
      </c>
      <c r="F5" s="9">
        <v>1237</v>
      </c>
      <c r="G5" s="23">
        <f t="shared" si="0"/>
        <v>17565400</v>
      </c>
    </row>
    <row r="6" spans="1:7" x14ac:dyDescent="0.6">
      <c r="A6" s="37"/>
      <c r="B6" s="3" t="s">
        <v>12</v>
      </c>
      <c r="C6" s="22">
        <v>45924</v>
      </c>
      <c r="D6" s="3" t="s">
        <v>22</v>
      </c>
      <c r="E6" s="23">
        <v>9500</v>
      </c>
      <c r="F6" s="9">
        <v>1186</v>
      </c>
      <c r="G6" s="23">
        <f t="shared" si="0"/>
        <v>11267000</v>
      </c>
    </row>
    <row r="7" spans="1:7" x14ac:dyDescent="0.6">
      <c r="A7" s="37"/>
      <c r="B7" s="3" t="s">
        <v>14</v>
      </c>
      <c r="C7" s="22">
        <v>45752</v>
      </c>
      <c r="D7" s="3" t="s">
        <v>24</v>
      </c>
      <c r="E7" s="23">
        <v>11300</v>
      </c>
      <c r="F7" s="9">
        <v>1562</v>
      </c>
      <c r="G7" s="23">
        <f t="shared" si="0"/>
        <v>17650600</v>
      </c>
    </row>
    <row r="8" spans="1:7" x14ac:dyDescent="0.6">
      <c r="A8" s="37"/>
      <c r="B8" s="3" t="s">
        <v>18</v>
      </c>
      <c r="C8" s="22">
        <v>45856</v>
      </c>
      <c r="D8" s="3" t="s">
        <v>26</v>
      </c>
      <c r="E8" s="23">
        <v>12400</v>
      </c>
      <c r="F8" s="9">
        <v>1739</v>
      </c>
      <c r="G8" s="23">
        <f t="shared" si="0"/>
        <v>21563600</v>
      </c>
    </row>
    <row r="9" spans="1:7" x14ac:dyDescent="0.6">
      <c r="A9" s="37" t="s">
        <v>9</v>
      </c>
      <c r="B9" s="3" t="s">
        <v>28</v>
      </c>
      <c r="C9" s="22">
        <v>45907</v>
      </c>
      <c r="D9" s="3" t="s">
        <v>29</v>
      </c>
      <c r="E9" s="23">
        <v>15000</v>
      </c>
      <c r="F9" s="9">
        <v>1503</v>
      </c>
      <c r="G9" s="23">
        <f t="shared" si="0"/>
        <v>22545000</v>
      </c>
    </row>
    <row r="10" spans="1:7" x14ac:dyDescent="0.6">
      <c r="A10" s="37"/>
      <c r="B10" s="3" t="s">
        <v>16</v>
      </c>
      <c r="C10" s="22">
        <v>45737</v>
      </c>
      <c r="D10" s="3" t="s">
        <v>20</v>
      </c>
      <c r="E10" s="23">
        <v>12300</v>
      </c>
      <c r="F10" s="9">
        <v>1495</v>
      </c>
      <c r="G10" s="23">
        <f t="shared" ref="G10:G12" si="1">E10*F10</f>
        <v>18388500</v>
      </c>
    </row>
    <row r="11" spans="1:7" x14ac:dyDescent="0.6">
      <c r="A11" s="37" t="s">
        <v>10</v>
      </c>
      <c r="B11" s="3" t="s">
        <v>15</v>
      </c>
      <c r="C11" s="22">
        <v>45838</v>
      </c>
      <c r="D11" s="3" t="s">
        <v>23</v>
      </c>
      <c r="E11" s="23">
        <v>10600</v>
      </c>
      <c r="F11" s="9">
        <v>1684</v>
      </c>
      <c r="G11" s="23">
        <f t="shared" si="1"/>
        <v>17850400</v>
      </c>
    </row>
    <row r="12" spans="1:7" x14ac:dyDescent="0.6">
      <c r="A12" s="37"/>
      <c r="B12" s="3" t="s">
        <v>17</v>
      </c>
      <c r="C12" s="22">
        <v>45799</v>
      </c>
      <c r="D12" s="3" t="s">
        <v>25</v>
      </c>
      <c r="E12" s="23">
        <v>13500</v>
      </c>
      <c r="F12" s="9">
        <v>1337</v>
      </c>
      <c r="G12" s="23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18" workbookViewId="0">
      <selection activeCell="H22" sqref="H22"/>
    </sheetView>
  </sheetViews>
  <sheetFormatPr defaultRowHeight="16.899999999999999" x14ac:dyDescent="0.6"/>
  <cols>
    <col min="1" max="1" width="11.0625" customWidth="1"/>
    <col min="2" max="2" width="10.5625" customWidth="1"/>
    <col min="3" max="3" width="11.5625" customWidth="1"/>
    <col min="4" max="6" width="12.0625" customWidth="1"/>
  </cols>
  <sheetData>
    <row r="1" spans="1:6" ht="20.65" x14ac:dyDescent="0.6">
      <c r="A1" s="38" t="s">
        <v>50</v>
      </c>
      <c r="B1" s="38"/>
      <c r="C1" s="38"/>
      <c r="D1" s="38"/>
      <c r="E1" s="38"/>
      <c r="F1" s="38"/>
    </row>
    <row r="3" spans="1:6" x14ac:dyDescent="0.6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6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6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6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6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6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6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6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6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6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6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6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6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6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6">
      <c r="A19" s="1" t="s">
        <v>32</v>
      </c>
      <c r="B19" s="1" t="s">
        <v>34</v>
      </c>
      <c r="C19" s="1"/>
    </row>
    <row r="20" spans="1:6" x14ac:dyDescent="0.6">
      <c r="A20" s="1" t="s">
        <v>233</v>
      </c>
      <c r="B20" s="1"/>
      <c r="C20" s="1"/>
    </row>
    <row r="21" spans="1:6" x14ac:dyDescent="0.6">
      <c r="A21" s="1"/>
      <c r="B21" s="29" t="s">
        <v>234</v>
      </c>
      <c r="C21" s="1"/>
    </row>
    <row r="24" spans="1:6" x14ac:dyDescent="0.6">
      <c r="A24" s="1" t="s">
        <v>33</v>
      </c>
      <c r="B24" s="1" t="s">
        <v>31</v>
      </c>
      <c r="C24" s="1" t="s">
        <v>32</v>
      </c>
      <c r="D24" s="1" t="s">
        <v>34</v>
      </c>
      <c r="E24" s="1"/>
      <c r="F24" s="1"/>
    </row>
    <row r="25" spans="1:6" x14ac:dyDescent="0.6">
      <c r="A25" s="3" t="s">
        <v>40</v>
      </c>
      <c r="B25" s="5">
        <v>27600</v>
      </c>
      <c r="C25" s="5">
        <v>900</v>
      </c>
      <c r="D25" s="5">
        <v>24840000</v>
      </c>
      <c r="E25" s="30"/>
      <c r="F25" s="30"/>
    </row>
    <row r="26" spans="1:6" x14ac:dyDescent="0.6">
      <c r="A26" s="3" t="s">
        <v>42</v>
      </c>
      <c r="B26" s="5">
        <v>28800</v>
      </c>
      <c r="C26" s="5">
        <v>1500</v>
      </c>
      <c r="D26" s="5">
        <v>43200000</v>
      </c>
      <c r="E26" s="30"/>
      <c r="F26" s="30"/>
    </row>
    <row r="27" spans="1:6" x14ac:dyDescent="0.6">
      <c r="A27" s="3" t="s">
        <v>41</v>
      </c>
      <c r="B27" s="5">
        <v>30600</v>
      </c>
      <c r="C27" s="5">
        <v>800</v>
      </c>
      <c r="D27" s="5">
        <v>24480000</v>
      </c>
      <c r="E27" s="30"/>
      <c r="F27" s="30"/>
    </row>
    <row r="28" spans="1:6" x14ac:dyDescent="0.6">
      <c r="A28" s="3" t="s">
        <v>39</v>
      </c>
      <c r="B28" s="5">
        <v>32500</v>
      </c>
      <c r="C28" s="5">
        <v>1250</v>
      </c>
      <c r="D28" s="5">
        <v>40625000</v>
      </c>
      <c r="E28" s="30"/>
      <c r="F28" s="30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workbookViewId="0">
      <selection activeCell="E17" sqref="E17"/>
    </sheetView>
  </sheetViews>
  <sheetFormatPr defaultRowHeight="16.899999999999999" x14ac:dyDescent="0.6"/>
  <cols>
    <col min="1" max="1" width="8.6875" customWidth="1"/>
    <col min="2" max="2" width="10.75" customWidth="1"/>
    <col min="4" max="4" width="10.9375" bestFit="1" customWidth="1"/>
    <col min="5" max="5" width="10.4375" bestFit="1" customWidth="1"/>
    <col min="9" max="9" width="11.6875" bestFit="1" customWidth="1"/>
  </cols>
  <sheetData>
    <row r="1" spans="1:9" x14ac:dyDescent="0.6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6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6">
      <c r="A3" s="3" t="s">
        <v>133</v>
      </c>
      <c r="B3" s="4">
        <v>45338</v>
      </c>
      <c r="C3" s="3" t="s">
        <v>122</v>
      </c>
      <c r="D3" s="3"/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6">
      <c r="A4" s="3" t="s">
        <v>132</v>
      </c>
      <c r="B4" s="4">
        <v>45349</v>
      </c>
      <c r="C4" s="3" t="s">
        <v>126</v>
      </c>
      <c r="D4" s="3"/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6">
      <c r="A5" s="3" t="s">
        <v>131</v>
      </c>
      <c r="B5" s="4">
        <v>45359</v>
      </c>
      <c r="C5" s="3" t="s">
        <v>124</v>
      </c>
      <c r="D5" s="3"/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6">
      <c r="A6" s="3" t="s">
        <v>130</v>
      </c>
      <c r="B6" s="4">
        <v>45373</v>
      </c>
      <c r="C6" s="3" t="s">
        <v>126</v>
      </c>
      <c r="D6" s="3"/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6">
      <c r="A7" s="3" t="s">
        <v>129</v>
      </c>
      <c r="B7" s="4">
        <v>45397</v>
      </c>
      <c r="C7" s="3" t="s">
        <v>124</v>
      </c>
      <c r="D7" s="3"/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6">
      <c r="A8" s="3" t="s">
        <v>128</v>
      </c>
      <c r="B8" s="4">
        <v>45406</v>
      </c>
      <c r="C8" s="3" t="s">
        <v>122</v>
      </c>
      <c r="D8" s="3"/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6">
      <c r="A9" s="3" t="s">
        <v>127</v>
      </c>
      <c r="B9" s="4">
        <v>45422</v>
      </c>
      <c r="C9" s="3" t="s">
        <v>126</v>
      </c>
      <c r="D9" s="3"/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6">
      <c r="A10" s="3" t="s">
        <v>125</v>
      </c>
      <c r="B10" s="4">
        <v>45442</v>
      </c>
      <c r="C10" s="3" t="s">
        <v>124</v>
      </c>
      <c r="D10" s="3"/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6">
      <c r="A11" s="3" t="s">
        <v>123</v>
      </c>
      <c r="B11" s="4">
        <v>45454</v>
      </c>
      <c r="C11" s="3" t="s">
        <v>122</v>
      </c>
      <c r="D11" s="3"/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6">
      <c r="A12" s="3" t="s">
        <v>137</v>
      </c>
      <c r="B12" s="4">
        <v>45471</v>
      </c>
      <c r="C12" s="3" t="s">
        <v>126</v>
      </c>
      <c r="D12" s="3"/>
      <c r="F12" s="39" t="s">
        <v>120</v>
      </c>
      <c r="G12" s="40"/>
      <c r="H12" s="41"/>
      <c r="I12" s="20">
        <f>SUMIF(G3:G11,"용산",H3:H11)/SUM(H3:H11)</f>
        <v>0.44819819819819817</v>
      </c>
    </row>
    <row r="14" spans="1:9" x14ac:dyDescent="0.6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6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6">
      <c r="A16" s="3" t="s">
        <v>154</v>
      </c>
      <c r="B16" s="4">
        <v>45390</v>
      </c>
      <c r="C16" s="3" t="s">
        <v>144</v>
      </c>
      <c r="D16" s="3">
        <v>4</v>
      </c>
      <c r="E16" s="3"/>
      <c r="G16" s="3" t="s">
        <v>169</v>
      </c>
      <c r="H16" s="3" t="s">
        <v>100</v>
      </c>
      <c r="I16" s="21">
        <v>56986400</v>
      </c>
    </row>
    <row r="17" spans="1:11" x14ac:dyDescent="0.6">
      <c r="A17" s="3" t="s">
        <v>155</v>
      </c>
      <c r="B17" s="4">
        <v>45392</v>
      </c>
      <c r="C17" s="3" t="s">
        <v>147</v>
      </c>
      <c r="D17" s="3">
        <v>8</v>
      </c>
      <c r="E17" s="3"/>
      <c r="G17" s="3" t="s">
        <v>168</v>
      </c>
      <c r="H17" s="3" t="s">
        <v>175</v>
      </c>
      <c r="I17" s="21">
        <v>35470100</v>
      </c>
    </row>
    <row r="18" spans="1:11" x14ac:dyDescent="0.6">
      <c r="A18" s="3" t="s">
        <v>160</v>
      </c>
      <c r="B18" s="4">
        <v>45393</v>
      </c>
      <c r="C18" s="3" t="s">
        <v>149</v>
      </c>
      <c r="D18" s="3">
        <v>4</v>
      </c>
      <c r="E18" s="3"/>
      <c r="G18" s="3" t="s">
        <v>167</v>
      </c>
      <c r="H18" s="3" t="s">
        <v>100</v>
      </c>
      <c r="I18" s="21">
        <v>68341200</v>
      </c>
    </row>
    <row r="19" spans="1:11" x14ac:dyDescent="0.6">
      <c r="A19" s="3" t="s">
        <v>162</v>
      </c>
      <c r="B19" s="4">
        <v>45393</v>
      </c>
      <c r="C19" s="3" t="s">
        <v>150</v>
      </c>
      <c r="D19" s="3">
        <v>2</v>
      </c>
      <c r="E19" s="3"/>
      <c r="G19" s="3" t="s">
        <v>170</v>
      </c>
      <c r="H19" s="3" t="s">
        <v>175</v>
      </c>
      <c r="I19" s="21">
        <v>50185000</v>
      </c>
    </row>
    <row r="20" spans="1:11" x14ac:dyDescent="0.6">
      <c r="A20" s="3" t="s">
        <v>156</v>
      </c>
      <c r="B20" s="4">
        <v>45398</v>
      </c>
      <c r="C20" s="3" t="s">
        <v>151</v>
      </c>
      <c r="D20" s="3">
        <v>6</v>
      </c>
      <c r="E20" s="3"/>
      <c r="G20" s="3" t="s">
        <v>171</v>
      </c>
      <c r="H20" s="3" t="s">
        <v>175</v>
      </c>
      <c r="I20" s="21">
        <v>62734900</v>
      </c>
    </row>
    <row r="21" spans="1:11" x14ac:dyDescent="0.6">
      <c r="A21" s="3" t="s">
        <v>163</v>
      </c>
      <c r="B21" s="4">
        <v>45400</v>
      </c>
      <c r="C21" s="3" t="s">
        <v>145</v>
      </c>
      <c r="D21" s="3">
        <v>5</v>
      </c>
      <c r="E21" s="3"/>
      <c r="G21" s="3" t="s">
        <v>166</v>
      </c>
      <c r="H21" s="3" t="s">
        <v>100</v>
      </c>
      <c r="I21" s="21">
        <v>39900000</v>
      </c>
    </row>
    <row r="22" spans="1:11" x14ac:dyDescent="0.6">
      <c r="A22" s="3" t="s">
        <v>159</v>
      </c>
      <c r="B22" s="4">
        <v>45400</v>
      </c>
      <c r="C22" s="3" t="s">
        <v>146</v>
      </c>
      <c r="D22" s="3">
        <v>3</v>
      </c>
      <c r="E22" s="3"/>
      <c r="G22" s="3" t="s">
        <v>172</v>
      </c>
      <c r="H22" s="3" t="s">
        <v>100</v>
      </c>
      <c r="I22" s="21">
        <v>46984200</v>
      </c>
    </row>
    <row r="23" spans="1:11" x14ac:dyDescent="0.6">
      <c r="A23" s="3" t="s">
        <v>161</v>
      </c>
      <c r="B23" s="4">
        <v>45404</v>
      </c>
      <c r="C23" s="3" t="s">
        <v>148</v>
      </c>
      <c r="D23" s="3">
        <v>4</v>
      </c>
      <c r="E23" s="3"/>
      <c r="G23" s="3" t="s">
        <v>173</v>
      </c>
      <c r="H23" s="3" t="s">
        <v>175</v>
      </c>
      <c r="I23" s="21">
        <v>55121000</v>
      </c>
      <c r="J23" s="42" t="s">
        <v>176</v>
      </c>
      <c r="K23" s="43"/>
    </row>
    <row r="24" spans="1:11" x14ac:dyDescent="0.6">
      <c r="A24" s="3" t="s">
        <v>157</v>
      </c>
      <c r="B24" s="4">
        <v>45406</v>
      </c>
      <c r="C24" s="3" t="s">
        <v>152</v>
      </c>
      <c r="D24" s="3">
        <v>8</v>
      </c>
      <c r="E24" s="3"/>
      <c r="G24" s="3" t="s">
        <v>174</v>
      </c>
      <c r="H24" s="3" t="s">
        <v>100</v>
      </c>
      <c r="I24" s="21">
        <v>43764900</v>
      </c>
      <c r="J24" s="3"/>
      <c r="K24" s="3"/>
    </row>
    <row r="25" spans="1:11" x14ac:dyDescent="0.6">
      <c r="A25" s="3" t="s">
        <v>158</v>
      </c>
      <c r="B25" s="4">
        <v>45406</v>
      </c>
      <c r="C25" s="3" t="s">
        <v>153</v>
      </c>
      <c r="D25" s="3">
        <v>6</v>
      </c>
      <c r="E25" s="3"/>
      <c r="G25" s="44" t="s">
        <v>177</v>
      </c>
      <c r="H25" s="45"/>
      <c r="I25" s="21"/>
      <c r="J25" s="3"/>
      <c r="K25" s="3"/>
    </row>
    <row r="27" spans="1:11" x14ac:dyDescent="0.6">
      <c r="A27" s="13" t="s">
        <v>178</v>
      </c>
      <c r="B27" s="14" t="s">
        <v>182</v>
      </c>
      <c r="F27" s="43" t="s">
        <v>183</v>
      </c>
      <c r="G27" s="43"/>
    </row>
    <row r="28" spans="1:11" x14ac:dyDescent="0.6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6">
      <c r="A29" s="3" t="s">
        <v>188</v>
      </c>
      <c r="B29" s="4">
        <v>33305</v>
      </c>
      <c r="C29" s="3" t="s">
        <v>193</v>
      </c>
      <c r="D29" s="3"/>
      <c r="F29" s="3" t="s">
        <v>199</v>
      </c>
      <c r="G29" s="3" t="s">
        <v>201</v>
      </c>
    </row>
    <row r="30" spans="1:11" x14ac:dyDescent="0.6">
      <c r="A30" s="3" t="s">
        <v>189</v>
      </c>
      <c r="B30" s="4">
        <v>30854</v>
      </c>
      <c r="C30" s="3" t="s">
        <v>195</v>
      </c>
      <c r="D30" s="3"/>
      <c r="F30" s="3" t="s">
        <v>200</v>
      </c>
      <c r="G30" s="3" t="s">
        <v>202</v>
      </c>
    </row>
    <row r="31" spans="1:11" x14ac:dyDescent="0.6">
      <c r="A31" s="3" t="s">
        <v>187</v>
      </c>
      <c r="B31" s="4">
        <v>36990</v>
      </c>
      <c r="C31" s="3" t="s">
        <v>197</v>
      </c>
      <c r="D31" s="3"/>
      <c r="F31" s="3" t="s">
        <v>197</v>
      </c>
      <c r="G31" s="3" t="s">
        <v>203</v>
      </c>
    </row>
    <row r="32" spans="1:11" x14ac:dyDescent="0.6">
      <c r="A32" s="3" t="s">
        <v>190</v>
      </c>
      <c r="B32" s="4">
        <v>34783</v>
      </c>
      <c r="C32" s="3" t="s">
        <v>199</v>
      </c>
      <c r="D32" s="3"/>
      <c r="F32" s="3" t="s">
        <v>198</v>
      </c>
      <c r="G32" s="3" t="s">
        <v>204</v>
      </c>
    </row>
    <row r="33" spans="1:7" x14ac:dyDescent="0.6">
      <c r="A33" s="3" t="s">
        <v>186</v>
      </c>
      <c r="B33" s="4">
        <v>31972</v>
      </c>
      <c r="C33" s="3" t="s">
        <v>198</v>
      </c>
      <c r="D33" s="3"/>
      <c r="F33" s="3" t="s">
        <v>193</v>
      </c>
      <c r="G33" s="3" t="s">
        <v>205</v>
      </c>
    </row>
    <row r="34" spans="1:7" x14ac:dyDescent="0.6">
      <c r="A34" s="3" t="s">
        <v>191</v>
      </c>
      <c r="B34" s="4">
        <v>32419</v>
      </c>
      <c r="C34" s="3" t="s">
        <v>200</v>
      </c>
      <c r="D34" s="3"/>
      <c r="F34" s="3" t="s">
        <v>194</v>
      </c>
      <c r="G34" s="3" t="s">
        <v>206</v>
      </c>
    </row>
    <row r="35" spans="1:7" x14ac:dyDescent="0.6">
      <c r="A35" s="3" t="s">
        <v>185</v>
      </c>
      <c r="B35" s="4">
        <v>36190</v>
      </c>
      <c r="C35" s="3" t="s">
        <v>196</v>
      </c>
      <c r="D35" s="3"/>
      <c r="F35" s="3" t="s">
        <v>195</v>
      </c>
      <c r="G35" s="3" t="s">
        <v>207</v>
      </c>
    </row>
    <row r="36" spans="1:7" x14ac:dyDescent="0.6">
      <c r="A36" s="3" t="s">
        <v>192</v>
      </c>
      <c r="B36" s="4">
        <v>36653</v>
      </c>
      <c r="C36" s="3" t="s">
        <v>194</v>
      </c>
      <c r="D36" s="3"/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topLeftCell="A6" workbookViewId="0">
      <selection activeCell="I14" sqref="I14"/>
    </sheetView>
  </sheetViews>
  <sheetFormatPr defaultRowHeight="16.899999999999999" outlineLevelRow="3" x14ac:dyDescent="0.6"/>
  <cols>
    <col min="2" max="2" width="12" bestFit="1" customWidth="1"/>
    <col min="3" max="6" width="13.0625" customWidth="1"/>
  </cols>
  <sheetData>
    <row r="1" spans="1:6" ht="20.65" x14ac:dyDescent="0.6">
      <c r="A1" s="38" t="s">
        <v>86</v>
      </c>
      <c r="B1" s="38"/>
      <c r="C1" s="38"/>
      <c r="D1" s="38"/>
      <c r="E1" s="38"/>
      <c r="F1" s="38"/>
    </row>
    <row r="3" spans="1:6" x14ac:dyDescent="0.6">
      <c r="A3" s="24" t="s">
        <v>81</v>
      </c>
      <c r="B3" s="24" t="s">
        <v>85</v>
      </c>
      <c r="C3" s="24" t="s">
        <v>82</v>
      </c>
      <c r="D3" s="24" t="s">
        <v>84</v>
      </c>
      <c r="E3" s="24" t="s">
        <v>83</v>
      </c>
      <c r="F3" s="24" t="s">
        <v>87</v>
      </c>
    </row>
    <row r="4" spans="1:6" outlineLevel="3" x14ac:dyDescent="0.6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6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6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6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6">
      <c r="A8" s="3"/>
      <c r="B8" s="31" t="s">
        <v>239</v>
      </c>
      <c r="C8" s="5"/>
      <c r="D8" s="5"/>
      <c r="E8" s="5"/>
      <c r="F8" s="5">
        <f>SUBTOTAL(1,F4:F7)</f>
        <v>193572500</v>
      </c>
    </row>
    <row r="9" spans="1:6" outlineLevel="1" x14ac:dyDescent="0.6">
      <c r="A9" s="3"/>
      <c r="B9" s="31" t="s">
        <v>235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6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6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6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6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6">
      <c r="A14" s="3"/>
      <c r="B14" s="31" t="s">
        <v>240</v>
      </c>
      <c r="C14" s="5"/>
      <c r="D14" s="5"/>
      <c r="E14" s="5"/>
      <c r="F14" s="5">
        <f>SUBTOTAL(1,F10:F13)</f>
        <v>140640000</v>
      </c>
    </row>
    <row r="15" spans="1:6" outlineLevel="1" x14ac:dyDescent="0.6">
      <c r="A15" s="3"/>
      <c r="B15" s="31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6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6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6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6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6">
      <c r="A20" s="1"/>
      <c r="B20" s="32" t="s">
        <v>241</v>
      </c>
      <c r="C20" s="30"/>
      <c r="D20" s="30"/>
      <c r="E20" s="30"/>
      <c r="F20" s="30">
        <f>SUBTOTAL(1,F16:F19)</f>
        <v>147170000</v>
      </c>
    </row>
    <row r="21" spans="1:6" outlineLevel="1" x14ac:dyDescent="0.6">
      <c r="A21" s="1"/>
      <c r="B21" s="32" t="s">
        <v>237</v>
      </c>
      <c r="C21" s="30">
        <f>SUBTOTAL(9,C16:C19)</f>
        <v>194310000</v>
      </c>
      <c r="D21" s="30">
        <f>SUBTOTAL(9,D16:D19)</f>
        <v>197890000</v>
      </c>
      <c r="E21" s="30">
        <f>SUBTOTAL(9,E16:E19)</f>
        <v>196480000</v>
      </c>
      <c r="F21" s="30"/>
    </row>
    <row r="22" spans="1:6" x14ac:dyDescent="0.6">
      <c r="A22" s="1"/>
      <c r="B22" s="32" t="s">
        <v>242</v>
      </c>
      <c r="C22" s="30"/>
      <c r="D22" s="30"/>
      <c r="E22" s="30"/>
      <c r="F22" s="30">
        <f>SUBTOTAL(1,F4:F19)</f>
        <v>160460833.33333334</v>
      </c>
    </row>
    <row r="23" spans="1:6" x14ac:dyDescent="0.6">
      <c r="A23" s="1"/>
      <c r="B23" s="32" t="s">
        <v>238</v>
      </c>
      <c r="C23" s="30">
        <f>SUBTOTAL(9,C4:C19)</f>
        <v>603410000</v>
      </c>
      <c r="D23" s="30">
        <f>SUBTOTAL(9,D4:D19)</f>
        <v>651660000</v>
      </c>
      <c r="E23" s="30">
        <f>SUBTOTAL(9,E4:E19)</f>
        <v>670460000</v>
      </c>
      <c r="F23" s="30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topLeftCell="A7" workbookViewId="0">
      <selection activeCell="J11" sqref="J11"/>
    </sheetView>
  </sheetViews>
  <sheetFormatPr defaultRowHeight="16.899999999999999" x14ac:dyDescent="0.6"/>
  <cols>
    <col min="2" max="2" width="12.6875" bestFit="1" customWidth="1"/>
    <col min="3" max="7" width="12.6875" customWidth="1"/>
  </cols>
  <sheetData>
    <row r="1" spans="1:7" x14ac:dyDescent="0.6">
      <c r="A1" s="46" t="s">
        <v>103</v>
      </c>
      <c r="B1" s="46"/>
    </row>
    <row r="2" spans="1:7" x14ac:dyDescent="0.6">
      <c r="A2" s="3" t="s">
        <v>104</v>
      </c>
      <c r="B2" s="5">
        <v>24000</v>
      </c>
    </row>
    <row r="3" spans="1:7" x14ac:dyDescent="0.6">
      <c r="A3" s="3" t="s">
        <v>105</v>
      </c>
      <c r="B3" s="5">
        <v>12000</v>
      </c>
    </row>
    <row r="4" spans="1:7" x14ac:dyDescent="0.6">
      <c r="A4" s="3" t="s">
        <v>106</v>
      </c>
      <c r="B4" s="5">
        <f>B2*30%*B3</f>
        <v>86400000</v>
      </c>
    </row>
    <row r="5" spans="1:7" x14ac:dyDescent="0.6">
      <c r="A5" s="3" t="s">
        <v>107</v>
      </c>
      <c r="B5" s="5">
        <v>95000000</v>
      </c>
    </row>
    <row r="6" spans="1:7" x14ac:dyDescent="0.6">
      <c r="A6" s="3" t="s">
        <v>108</v>
      </c>
      <c r="B6" s="5">
        <v>12000000</v>
      </c>
    </row>
    <row r="7" spans="1:7" x14ac:dyDescent="0.6">
      <c r="A7" s="3" t="s">
        <v>109</v>
      </c>
      <c r="B7" s="5">
        <f>B2*B3-SUM(B4:B6)</f>
        <v>94600000</v>
      </c>
    </row>
    <row r="10" spans="1:7" x14ac:dyDescent="0.6">
      <c r="C10" s="44" t="s">
        <v>105</v>
      </c>
      <c r="D10" s="47"/>
      <c r="E10" s="47"/>
      <c r="F10" s="47"/>
      <c r="G10" s="45"/>
    </row>
    <row r="11" spans="1:7" x14ac:dyDescent="0.6">
      <c r="A11" s="48" t="s">
        <v>104</v>
      </c>
      <c r="B11" s="5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6">
      <c r="A12" s="48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6">
      <c r="A13" s="48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6">
      <c r="A14" s="48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6">
      <c r="A15" s="48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6">
      <c r="A16" s="48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tabSelected="1" workbookViewId="0">
      <selection activeCell="K9" sqref="K9"/>
    </sheetView>
  </sheetViews>
  <sheetFormatPr defaultRowHeight="16.899999999999999" x14ac:dyDescent="0.6"/>
  <cols>
    <col min="1" max="9" width="6.5625" customWidth="1"/>
  </cols>
  <sheetData>
    <row r="1" spans="1:9" ht="20.65" x14ac:dyDescent="0.6">
      <c r="A1" s="38" t="s">
        <v>51</v>
      </c>
      <c r="B1" s="38"/>
      <c r="C1" s="38"/>
      <c r="D1" s="38"/>
      <c r="E1" s="38"/>
      <c r="F1" s="38"/>
      <c r="G1" s="38"/>
      <c r="H1" s="38"/>
      <c r="I1" s="38"/>
    </row>
    <row r="2" spans="1:9" x14ac:dyDescent="0.6">
      <c r="I2" s="6" t="s">
        <v>68</v>
      </c>
    </row>
    <row r="3" spans="1:9" x14ac:dyDescent="0.6">
      <c r="A3" s="3" t="s">
        <v>52</v>
      </c>
      <c r="B3" s="33" t="s">
        <v>53</v>
      </c>
      <c r="C3" s="3" t="s">
        <v>54</v>
      </c>
      <c r="D3" s="33" t="s">
        <v>55</v>
      </c>
      <c r="E3" s="3" t="s">
        <v>56</v>
      </c>
      <c r="F3" s="33" t="s">
        <v>57</v>
      </c>
      <c r="G3" s="3" t="s">
        <v>58</v>
      </c>
      <c r="H3" s="33" t="s">
        <v>59</v>
      </c>
      <c r="I3" s="3" t="s">
        <v>60</v>
      </c>
    </row>
    <row r="4" spans="1:9" x14ac:dyDescent="0.6">
      <c r="A4" s="3" t="s">
        <v>61</v>
      </c>
      <c r="B4" s="33">
        <v>57</v>
      </c>
      <c r="C4" s="3">
        <v>51</v>
      </c>
      <c r="D4" s="33">
        <v>54</v>
      </c>
      <c r="E4" s="3">
        <v>52</v>
      </c>
      <c r="F4" s="33">
        <v>63</v>
      </c>
      <c r="G4" s="3">
        <v>77</v>
      </c>
      <c r="H4" s="33">
        <v>83</v>
      </c>
      <c r="I4" s="7">
        <f>AVERAGE(B4:H4)</f>
        <v>62.428571428571431</v>
      </c>
    </row>
    <row r="5" spans="1:9" x14ac:dyDescent="0.6">
      <c r="A5" s="3" t="s">
        <v>62</v>
      </c>
      <c r="B5" s="33">
        <v>49</v>
      </c>
      <c r="C5" s="3">
        <v>50</v>
      </c>
      <c r="D5" s="33">
        <v>45</v>
      </c>
      <c r="E5" s="3">
        <v>51</v>
      </c>
      <c r="F5" s="33">
        <v>55</v>
      </c>
      <c r="G5" s="3">
        <v>66</v>
      </c>
      <c r="H5" s="33">
        <v>78</v>
      </c>
      <c r="I5" s="7">
        <f t="shared" ref="I5:I10" si="0">AVERAGE(B5:H5)</f>
        <v>56.285714285714285</v>
      </c>
    </row>
    <row r="6" spans="1:9" x14ac:dyDescent="0.6">
      <c r="A6" s="3" t="s">
        <v>63</v>
      </c>
      <c r="B6" s="33">
        <v>53</v>
      </c>
      <c r="C6" s="3">
        <v>54</v>
      </c>
      <c r="D6" s="33">
        <v>56</v>
      </c>
      <c r="E6" s="3">
        <v>51</v>
      </c>
      <c r="F6" s="33">
        <v>60</v>
      </c>
      <c r="G6" s="3">
        <v>72</v>
      </c>
      <c r="H6" s="33">
        <v>67</v>
      </c>
      <c r="I6" s="7">
        <f t="shared" si="0"/>
        <v>59</v>
      </c>
    </row>
    <row r="7" spans="1:9" x14ac:dyDescent="0.6">
      <c r="A7" s="3" t="s">
        <v>64</v>
      </c>
      <c r="B7" s="33">
        <v>55</v>
      </c>
      <c r="C7" s="3">
        <v>56</v>
      </c>
      <c r="D7" s="33">
        <v>52</v>
      </c>
      <c r="E7" s="3">
        <v>50</v>
      </c>
      <c r="F7" s="33">
        <v>57</v>
      </c>
      <c r="G7" s="3">
        <v>74</v>
      </c>
      <c r="H7" s="33">
        <v>71</v>
      </c>
      <c r="I7" s="7">
        <f t="shared" si="0"/>
        <v>59.285714285714285</v>
      </c>
    </row>
    <row r="8" spans="1:9" x14ac:dyDescent="0.6">
      <c r="A8" s="3" t="s">
        <v>65</v>
      </c>
      <c r="B8" s="33">
        <v>51</v>
      </c>
      <c r="C8" s="3">
        <v>49</v>
      </c>
      <c r="D8" s="33">
        <v>48</v>
      </c>
      <c r="E8" s="3">
        <v>50</v>
      </c>
      <c r="F8" s="33">
        <v>56</v>
      </c>
      <c r="G8" s="3">
        <v>69</v>
      </c>
      <c r="H8" s="33">
        <v>74</v>
      </c>
      <c r="I8" s="7">
        <f t="shared" si="0"/>
        <v>56.714285714285715</v>
      </c>
    </row>
    <row r="9" spans="1:9" x14ac:dyDescent="0.6">
      <c r="A9" s="3" t="s">
        <v>66</v>
      </c>
      <c r="B9" s="33">
        <v>47</v>
      </c>
      <c r="C9" s="3">
        <v>49</v>
      </c>
      <c r="D9" s="33">
        <v>51</v>
      </c>
      <c r="E9" s="3">
        <v>53</v>
      </c>
      <c r="F9" s="33">
        <v>56</v>
      </c>
      <c r="G9" s="3">
        <v>63</v>
      </c>
      <c r="H9" s="33">
        <v>62</v>
      </c>
      <c r="I9" s="7">
        <f t="shared" si="0"/>
        <v>54.428571428571431</v>
      </c>
    </row>
    <row r="10" spans="1:9" x14ac:dyDescent="0.6">
      <c r="A10" s="3" t="s">
        <v>67</v>
      </c>
      <c r="B10" s="33">
        <v>54</v>
      </c>
      <c r="C10" s="3">
        <v>53</v>
      </c>
      <c r="D10" s="33">
        <v>54</v>
      </c>
      <c r="E10" s="3">
        <v>51</v>
      </c>
      <c r="F10" s="33">
        <v>60</v>
      </c>
      <c r="G10" s="3">
        <v>73</v>
      </c>
      <c r="H10" s="33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G8" sqref="G8"/>
    </sheetView>
  </sheetViews>
  <sheetFormatPr defaultRowHeight="16.899999999999999" x14ac:dyDescent="0.6"/>
  <cols>
    <col min="3" max="3" width="10.4375" bestFit="1" customWidth="1"/>
  </cols>
  <sheetData>
    <row r="1" spans="1:5" ht="20.65" x14ac:dyDescent="0.6">
      <c r="A1" s="38" t="s">
        <v>69</v>
      </c>
      <c r="B1" s="38"/>
      <c r="C1" s="38"/>
      <c r="D1" s="38"/>
      <c r="E1" s="38"/>
    </row>
    <row r="2" spans="1:5" x14ac:dyDescent="0.6">
      <c r="E2" s="6" t="s">
        <v>80</v>
      </c>
    </row>
    <row r="3" spans="1:5" x14ac:dyDescent="0.6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6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6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6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6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6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6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8</vt:i4>
      </vt:variant>
    </vt:vector>
  </HeadingPairs>
  <TitlesOfParts>
    <vt:vector size="16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생산원가</vt:lpstr>
      <vt:lpstr>영업이익</vt:lpstr>
      <vt:lpstr>인건비</vt:lpstr>
      <vt:lpstr>임대료</vt:lpstr>
      <vt:lpstr>판매단가</vt:lpstr>
      <vt:lpstr>판매수량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희성 남</cp:lastModifiedBy>
  <dcterms:created xsi:type="dcterms:W3CDTF">2024-04-04T05:45:49Z</dcterms:created>
  <dcterms:modified xsi:type="dcterms:W3CDTF">2025-08-05T07:27:06Z</dcterms:modified>
</cp:coreProperties>
</file>