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안인남\Desktop\"/>
    </mc:Choice>
  </mc:AlternateContent>
  <xr:revisionPtr revIDLastSave="0" documentId="13_ncr:1_{9628C327-D2A2-4789-8930-2007E3D2AEE9}" xr6:coauthVersionLast="47" xr6:coauthVersionMax="47" xr10:uidLastSave="{00000000-0000-0000-0000-000000000000}"/>
  <bookViews>
    <workbookView xWindow="-108" yWindow="-108" windowWidth="23256" windowHeight="12456" firstSheet="2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" i="4" l="1"/>
  <c r="I16" i="4" a="1"/>
  <c r="I16" i="4" s="1"/>
  <c r="I17" i="4" a="1"/>
  <c r="I17" i="4" s="1"/>
  <c r="I18" i="4" a="1"/>
  <c r="I18" i="4"/>
  <c r="I19" i="4" a="1"/>
  <c r="I19" i="4"/>
  <c r="I20" i="4" a="1"/>
  <c r="I20" i="4" s="1"/>
  <c r="I21" i="4" a="1"/>
  <c r="I21" i="4"/>
  <c r="I22" i="4" a="1"/>
  <c r="I22" i="4" s="1"/>
  <c r="I23" i="4" a="1"/>
  <c r="I23" i="4" s="1"/>
  <c r="I15" i="4" a="1"/>
  <c r="I15" i="4" s="1"/>
  <c r="H16" i="4"/>
  <c r="H17" i="4"/>
  <c r="H18" i="4"/>
  <c r="H19" i="4"/>
  <c r="H20" i="4"/>
  <c r="H21" i="4"/>
  <c r="H22" i="4"/>
  <c r="H23" i="4"/>
  <c r="H15" i="4"/>
  <c r="G31" i="4"/>
  <c r="C22" i="4"/>
  <c r="E21" i="7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안인남</author>
  </authors>
  <commentList>
    <comment ref="A1" authorId="0" shapeId="0" xr:uid="{AD98337C-7CF0-4F56-9F93-BBB8C6343A91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산업자원부에서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자료제공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<sst xmlns="http://schemas.openxmlformats.org/spreadsheetml/2006/main" count="504" uniqueCount="305">
  <si>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</si>
  <si>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</si>
  <si>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</si>
  <si>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</si>
  <si>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</si>
  <si>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</si>
  <si>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</si>
  <si>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</si>
  <si>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</si>
  <si>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</si>
  <si>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</si>
  <si>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</si>
  <si>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</si>
  <si>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</si>
  <si>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</si>
  <si>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</si>
  <si>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</si>
  <si>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</si>
  <si>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</si>
  <si>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</si>
  <si>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</si>
  <si>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</si>
  <si>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</si>
  <si>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</si>
  <si>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</si>
  <si>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</si>
  <si>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</si>
  <si>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</si>
  <si>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</si>
  <si>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</si>
  <si>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</si>
  <si>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</si>
  <si>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</si>
  <si>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</si>
  <si>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</si>
  <si>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</si>
  <si>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</si>
  <si>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</si>
  <si>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</si>
  <si>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</si>
  <si>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</si>
  <si>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</si>
  <si>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</si>
  <si>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</si>
  <si>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</si>
  <si>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</si>
  <si>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</si>
  <si>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</si>
  <si>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</si>
  <si>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</si>
  <si>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</si>
  <si>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</si>
  <si>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</si>
  <si>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</si>
  <si>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</si>
  <si>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</si>
  <si>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</si>
  <si>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</si>
  <si>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</si>
  <si>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</si>
  <si>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</si>
  <si>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</si>
  <si>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</si>
  <si>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</si>
  <si>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</si>
  <si>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</si>
  <si>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</si>
  <si>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</si>
  <si>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</si>
  <si>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</si>
  <si>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</si>
  <si>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</si>
  <si>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</si>
  <si>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</si>
  <si>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</si>
  <si>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</si>
  <si>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</si>
  <si>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</si>
  <si>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</si>
  <si>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</si>
  <si>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</si>
  <si>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</si>
  <si>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</si>
  <si>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</si>
  <si>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</si>
  <si>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</si>
  <si>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</si>
  <si>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</si>
  <si>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</si>
  <si>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</si>
  <si>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</si>
  <si>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</si>
  <si>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</si>
  <si>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</si>
  <si>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</si>
  <si>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</si>
  <si>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</si>
  <si>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</si>
  <si>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</si>
  <si>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</si>
  <si>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</si>
  <si>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</si>
  <si>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</si>
  <si>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</si>
  <si>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</si>
  <si>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</si>
  <si>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</si>
  <si>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</si>
  <si>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</si>
  <si>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</si>
  <si>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</si>
  <si>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</si>
  <si>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</si>
  <si>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</si>
  <si>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</si>
  <si>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</si>
  <si>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</si>
  <si>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</si>
  <si>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</si>
  <si>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</si>
  <si>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</si>
  <si>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</si>
  <si>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</si>
  <si>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</si>
  <si>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</si>
  <si>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</si>
  <si>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</si>
  <si>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</si>
  <si>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</si>
  <si>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</si>
  <si>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</si>
  <si>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</si>
  <si>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</si>
  <si>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</si>
  <si>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</si>
  <si>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</si>
  <si>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</si>
  <si>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</si>
  <si>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</si>
  <si>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</si>
  <si>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</si>
  <si>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</si>
  <si>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</si>
  <si>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</si>
  <si>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</si>
  <si>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</si>
  <si>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</si>
  <si>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</si>
  <si>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</si>
  <si>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</si>
  <si>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</si>
  <si>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</si>
  <si>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</si>
  <si>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</si>
  <si>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</si>
  <si>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</si>
  <si>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</si>
  <si>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</si>
  <si>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</si>
  <si>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</si>
  <si>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</si>
  <si>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</si>
  <si>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</si>
  <si>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</si>
  <si>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</si>
  <si>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</si>
  <si>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</si>
  <si>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</si>
  <si>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</si>
  <si>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</si>
  <si>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</si>
  <si>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</si>
  <si>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</si>
  <si>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</si>
  <si>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</si>
  <si>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</si>
  <si>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</si>
  <si>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</si>
  <si>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</si>
  <si>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</si>
  <si>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</si>
  <si>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</si>
  <si>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</si>
  <si>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</si>
  <si>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</si>
  <si>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</si>
  <si>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</si>
  <si>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</si>
  <si>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</si>
  <si>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</si>
  <si>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</si>
  <si>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</si>
  <si>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</si>
  <si>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</si>
  <si>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</si>
  <si>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</si>
  <si>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</si>
  <si>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</si>
  <si>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</si>
  <si>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</si>
  <si>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</si>
  <si>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</si>
  <si>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</si>
  <si>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</si>
  <si>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</si>
  <si>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</si>
  <si>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</si>
  <si>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</si>
  <si>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</si>
  <si>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</si>
  <si>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</si>
  <si>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</si>
  <si>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</si>
  <si>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</si>
  <si>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</si>
  <si>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</si>
  <si>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</si>
  <si>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</si>
  <si>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</si>
  <si>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</si>
  <si>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</si>
  <si>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</si>
  <si>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</si>
  <si>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</si>
  <si>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</si>
  <si>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</si>
  <si>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</si>
  <si>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</si>
  <si>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</si>
  <si>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</si>
  <si>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</si>
  <si>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</si>
  <si>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</si>
  <si>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</si>
  <si>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</si>
  <si>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</si>
  <si>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</si>
  <si>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</si>
  <si>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</si>
  <si>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</si>
  <si>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</si>
  <si>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</si>
  <si>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</si>
  <si>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</si>
  <si>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</si>
  <si>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</si>
  <si>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</si>
  <si>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</si>
  <si>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</si>
  <si>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</si>
  <si>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</si>
  <si>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</si>
  <si>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</si>
  <si>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</si>
  <si>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</si>
  <si>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</si>
  <si>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</si>
  <si>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</si>
  <si>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</si>
  <si>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</si>
  <si>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안인남 날짜 2026-08-02
수정한 사람 안인남 날짜 2026-08-02</t>
  </si>
  <si>
    <t>단가인하</t>
  </si>
  <si>
    <t>만든 사람 안인남 날짜 2026-08-02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</si>
  <si>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</si>
  <si>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</si>
  <si>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</si>
  <si>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</si>
  <si>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</si>
  <si>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</si>
  <si>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</si>
  <si>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작물</t>
    <phoneticPr fontId="1" type="noConversion"/>
  </si>
  <si>
    <t>농약품목명</t>
    <phoneticPr fontId="1" type="noConversion"/>
  </si>
  <si>
    <t>상표</t>
    <phoneticPr fontId="1" type="noConversion"/>
  </si>
  <si>
    <t>병충해</t>
    <phoneticPr fontId="1" type="noConversion"/>
  </si>
  <si>
    <t>종류</t>
    <phoneticPr fontId="1" type="noConversion"/>
  </si>
  <si>
    <t>독성</t>
    <phoneticPr fontId="1" type="noConversion"/>
  </si>
  <si>
    <t>보증기간(년)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</si>
  <si>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</si>
  <si>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</si>
  <si>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</si>
  <si>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</si>
  <si>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</si>
  <si>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</si>
  <si>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</si>
  <si>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</si>
  <si>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</si>
  <si>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</si>
  <si>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</si>
  <si>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</si>
  <si>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</si>
  <si>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</si>
  <si>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</si>
  <si>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</si>
  <si>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</si>
  <si>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</si>
  <si>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살균제</t>
    <phoneticPr fontId="1" type="noConversion"/>
  </si>
  <si>
    <t>살충제</t>
    <phoneticPr fontId="1" type="noConversion"/>
  </si>
  <si>
    <t>보통독성</t>
    <phoneticPr fontId="1" type="noConversion"/>
  </si>
  <si>
    <t>저독성</t>
    <phoneticPr fontId="1" type="noConversion"/>
  </si>
  <si>
    <t>가드 수화제</t>
    <phoneticPr fontId="1" type="noConversion"/>
  </si>
  <si>
    <t>빈졸 수화제</t>
    <phoneticPr fontId="1" type="noConversion"/>
  </si>
  <si>
    <t>triflumizole</t>
    <phoneticPr fontId="1" type="noConversion"/>
  </si>
  <si>
    <t>mancozeb</t>
    <phoneticPr fontId="1" type="noConversion"/>
  </si>
  <si>
    <t>mycloubutanil</t>
    <phoneticPr fontId="1" type="noConversion"/>
  </si>
  <si>
    <t>chloropyrifos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</si>
</sst>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"/>
      <sz val="18"/>
      <color theme="1"/>
      <name val="바탕체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6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42" fontId="0" fillId="0" borderId="1" xfId="1" applyNumberFormat="1" applyFon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  <a:headEnd type="diamond"/>
              <a:tailEnd type="diamond"/>
            </a:ln>
            <a:effectLst/>
          </c:spPr>
          <c:marker>
            <c:symbol val="none"/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8D-464C-AE67-EDF8E9FDA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0074095"/>
        <c:axId val="1780073679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1780073679"/>
        <c:scaling>
          <c:orientation val="minMax"/>
        </c:scaling>
        <c:delete val="0"/>
        <c:axPos val="r"/>
        <c:numFmt formatCode="#,##0_);\(#,##0\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80074095"/>
        <c:crosses val="max"/>
        <c:crossBetween val="between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7800740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80073679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</xdr:colOff>
          <xdr:row>16</xdr:row>
          <xdr:rowOff>213360</xdr:rowOff>
        </xdr:from>
        <xdr:to>
          <xdr:col>7</xdr:col>
          <xdr:colOff>640080</xdr:colOff>
          <xdr:row>19</xdr:row>
          <xdr:rowOff>30480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18</xdr:row>
      <xdr:rowOff>198120</xdr:rowOff>
    </xdr:from>
    <xdr:to>
      <xdr:col>7</xdr:col>
      <xdr:colOff>632460</xdr:colOff>
      <xdr:row>20</xdr:row>
      <xdr:rowOff>213360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4038600" y="4221480"/>
          <a:ext cx="1295400" cy="4572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안인남" refreshedDate="46236.559396180557" createdVersion="7" refreshedVersion="7" minRefreshableVersion="3" recordCount="8" xr:uid="{A652FD4A-AA29-452B-8ECF-74FF257C9368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7B4E36-5BB7-4D18-B042-3F9902AD0CA4}" name="피벗 테이블1" cacheId="0" dataOnRows="1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7"/>
    <dataField name="최대 : 매출액" fld="6" subtotal="max" baseField="2" baseItem="0" numFmtId="177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D3" sqref="D3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 t="s">
        <v>270</v>
      </c>
      <c r="B3" s="1" t="s">
        <v>271</v>
      </c>
      <c r="C3" s="1" t="s">
        <v>272</v>
      </c>
      <c r="D3" s="1" t="s">
        <v>273</v>
      </c>
      <c r="E3" s="1" t="s">
        <v>274</v>
      </c>
      <c r="F3" s="1" t="s">
        <v>275</v>
      </c>
      <c r="G3" s="1" t="s">
        <v>276</v>
      </c>
    </row>
    <row r="4" spans="1:7" x14ac:dyDescent="0.4">
      <c r="A4" s="1" t="s">
        <v>277</v>
      </c>
      <c r="B4" s="1" t="s">
        <v>299</v>
      </c>
      <c r="C4" s="1" t="s">
        <v>283</v>
      </c>
      <c r="D4" s="1" t="s">
        <v>289</v>
      </c>
      <c r="E4" s="1" t="s">
        <v>295</v>
      </c>
      <c r="F4" s="1" t="s">
        <v>297</v>
      </c>
      <c r="G4" s="1">
        <v>3</v>
      </c>
    </row>
    <row r="5" spans="1:7" x14ac:dyDescent="0.4">
      <c r="A5" s="1" t="s">
        <v>278</v>
      </c>
      <c r="B5" s="1" t="s">
        <v>301</v>
      </c>
      <c r="C5" s="1" t="s">
        <v>284</v>
      </c>
      <c r="D5" s="1" t="s">
        <v>290</v>
      </c>
      <c r="E5" s="11" t="s">
        <v>295</v>
      </c>
      <c r="F5" s="11" t="s">
        <v>297</v>
      </c>
      <c r="G5" s="11">
        <v>3</v>
      </c>
    </row>
    <row r="6" spans="1:7" x14ac:dyDescent="0.4">
      <c r="A6" s="1" t="s">
        <v>279</v>
      </c>
      <c r="B6" s="1" t="s">
        <v>302</v>
      </c>
      <c r="C6" s="1" t="s">
        <v>285</v>
      </c>
      <c r="D6" s="1" t="s">
        <v>291</v>
      </c>
      <c r="E6" s="11" t="s">
        <v>295</v>
      </c>
      <c r="F6" s="1" t="s">
        <v>298</v>
      </c>
      <c r="G6" s="11">
        <v>3</v>
      </c>
    </row>
    <row r="7" spans="1:7" x14ac:dyDescent="0.4">
      <c r="A7" s="1" t="s">
        <v>280</v>
      </c>
      <c r="B7" s="1" t="s">
        <v>303</v>
      </c>
      <c r="C7" s="1" t="s">
        <v>286</v>
      </c>
      <c r="D7" s="1" t="s">
        <v>292</v>
      </c>
      <c r="E7" s="11" t="s">
        <v>295</v>
      </c>
      <c r="F7" s="11" t="s">
        <v>298</v>
      </c>
      <c r="G7" s="11">
        <v>3</v>
      </c>
    </row>
    <row r="8" spans="1:7" x14ac:dyDescent="0.4">
      <c r="A8" s="1" t="s">
        <v>281</v>
      </c>
      <c r="B8" s="1" t="s">
        <v>304</v>
      </c>
      <c r="C8" s="1" t="s">
        <v>287</v>
      </c>
      <c r="D8" s="1" t="s">
        <v>293</v>
      </c>
      <c r="E8" s="1" t="s">
        <v>296</v>
      </c>
      <c r="F8" s="11" t="s">
        <v>297</v>
      </c>
      <c r="G8" s="11">
        <v>3</v>
      </c>
    </row>
    <row r="9" spans="1:7" x14ac:dyDescent="0.4">
      <c r="A9" s="1" t="s">
        <v>282</v>
      </c>
      <c r="B9" s="1" t="s">
        <v>300</v>
      </c>
      <c r="C9" s="1" t="s">
        <v>288</v>
      </c>
      <c r="D9" s="1" t="s">
        <v>294</v>
      </c>
      <c r="E9" s="1" t="s">
        <v>295</v>
      </c>
      <c r="F9" s="11" t="s">
        <v>298</v>
      </c>
      <c r="G9" s="1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K9" sqref="K9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2.2" x14ac:dyDescent="0.4">
      <c r="A1" s="43" t="s">
        <v>97</v>
      </c>
      <c r="B1" s="43"/>
      <c r="C1" s="43"/>
      <c r="D1" s="43"/>
      <c r="E1" s="43"/>
      <c r="F1" s="43"/>
      <c r="G1" s="43"/>
      <c r="H1" s="43"/>
    </row>
    <row r="3" spans="1:8" ht="18" thickBot="1" x14ac:dyDescent="0.45">
      <c r="F3" s="1" t="s">
        <v>78</v>
      </c>
      <c r="G3" s="41">
        <v>45829</v>
      </c>
      <c r="H3" s="42"/>
    </row>
    <row r="4" spans="1:8" x14ac:dyDescent="0.4">
      <c r="A4" s="13" t="s">
        <v>79</v>
      </c>
      <c r="B4" s="14" t="s">
        <v>80</v>
      </c>
      <c r="C4" s="14" t="s">
        <v>81</v>
      </c>
      <c r="D4" s="14" t="s">
        <v>82</v>
      </c>
      <c r="E4" s="14" t="s">
        <v>83</v>
      </c>
      <c r="F4" s="14" t="s">
        <v>84</v>
      </c>
      <c r="G4" s="14" t="s">
        <v>85</v>
      </c>
      <c r="H4" s="15" t="s">
        <v>86</v>
      </c>
    </row>
    <row r="5" spans="1:8" x14ac:dyDescent="0.4">
      <c r="A5" s="16" t="s">
        <v>87</v>
      </c>
      <c r="B5" s="4" t="s">
        <v>88</v>
      </c>
      <c r="C5" s="4" t="s">
        <v>89</v>
      </c>
      <c r="D5" s="4" t="s">
        <v>90</v>
      </c>
      <c r="E5" s="12">
        <v>7.96</v>
      </c>
      <c r="F5" s="12">
        <v>2.14</v>
      </c>
      <c r="G5" s="12">
        <v>3.25</v>
      </c>
      <c r="H5" s="17">
        <v>3.61</v>
      </c>
    </row>
    <row r="6" spans="1:8" x14ac:dyDescent="0.4">
      <c r="A6" s="16" t="s">
        <v>91</v>
      </c>
      <c r="B6" s="4" t="s">
        <v>88</v>
      </c>
      <c r="C6" s="4" t="s">
        <v>89</v>
      </c>
      <c r="D6" s="4" t="s">
        <v>90</v>
      </c>
      <c r="E6" s="12">
        <v>10.44</v>
      </c>
      <c r="F6" s="12">
        <v>1.82</v>
      </c>
      <c r="G6" s="12">
        <v>3.43</v>
      </c>
      <c r="H6" s="17">
        <v>0.57999999999999996</v>
      </c>
    </row>
    <row r="7" spans="1:8" x14ac:dyDescent="0.4">
      <c r="A7" s="16" t="s">
        <v>92</v>
      </c>
      <c r="B7" s="4">
        <v>2025</v>
      </c>
      <c r="C7" s="4" t="s">
        <v>93</v>
      </c>
      <c r="D7" s="4" t="s">
        <v>94</v>
      </c>
      <c r="E7" s="12">
        <v>3.63</v>
      </c>
      <c r="F7" s="12">
        <v>7.99</v>
      </c>
      <c r="G7" s="12">
        <v>3.99</v>
      </c>
      <c r="H7" s="17">
        <v>4.16</v>
      </c>
    </row>
    <row r="8" spans="1:8" x14ac:dyDescent="0.4">
      <c r="A8" s="16" t="s">
        <v>95</v>
      </c>
      <c r="B8" s="4">
        <v>2025</v>
      </c>
      <c r="C8" s="4" t="s">
        <v>93</v>
      </c>
      <c r="D8" s="4" t="s">
        <v>90</v>
      </c>
      <c r="E8" s="12">
        <v>60.59</v>
      </c>
      <c r="F8" s="12">
        <v>39.1</v>
      </c>
      <c r="G8" s="12">
        <v>53.82</v>
      </c>
      <c r="H8" s="17">
        <v>39.83</v>
      </c>
    </row>
    <row r="9" spans="1:8" ht="18" thickBot="1" x14ac:dyDescent="0.45">
      <c r="A9" s="18" t="s">
        <v>96</v>
      </c>
      <c r="B9" s="19">
        <v>2025</v>
      </c>
      <c r="C9" s="19" t="s">
        <v>93</v>
      </c>
      <c r="D9" s="19" t="s">
        <v>90</v>
      </c>
      <c r="E9" s="20">
        <v>97.34</v>
      </c>
      <c r="F9" s="20">
        <v>26.55</v>
      </c>
      <c r="G9" s="20">
        <v>85.67</v>
      </c>
      <c r="H9" s="21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D15" sqref="D15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44" t="s">
        <v>98</v>
      </c>
      <c r="B1" s="44"/>
      <c r="C1" s="44"/>
      <c r="D1" s="44"/>
      <c r="E1" s="44"/>
      <c r="F1" s="44"/>
    </row>
    <row r="2" spans="1:6" x14ac:dyDescent="0.4">
      <c r="F2" s="7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topLeftCell="A10" workbookViewId="0">
      <selection activeCell="D23" sqref="D23"/>
    </sheetView>
  </sheetViews>
  <sheetFormatPr defaultRowHeight="17.399999999999999" x14ac:dyDescent="0.4"/>
  <sheetData>
    <row r="1" spans="1:6" ht="21" x14ac:dyDescent="0.4">
      <c r="A1" s="44" t="s">
        <v>226</v>
      </c>
      <c r="B1" s="44"/>
      <c r="C1" s="44"/>
      <c r="D1" s="44"/>
      <c r="E1" s="44"/>
      <c r="F1" s="44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 t="s">
        <v>243</v>
      </c>
      <c r="B15" s="1" t="s">
        <v>245</v>
      </c>
      <c r="C15" s="1"/>
    </row>
    <row r="16" spans="1:6" x14ac:dyDescent="0.4">
      <c r="A16" s="1" t="s">
        <v>244</v>
      </c>
      <c r="B16" s="1"/>
      <c r="C16" s="1"/>
    </row>
    <row r="17" spans="1:6" x14ac:dyDescent="0.4">
      <c r="A17" s="1"/>
      <c r="B17" s="1" t="s">
        <v>246</v>
      </c>
      <c r="C17" s="1"/>
    </row>
    <row r="20" spans="1:6" x14ac:dyDescent="0.4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4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4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4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8" workbookViewId="0">
      <selection activeCell="E3" sqref="E3"/>
    </sheetView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45" t="s">
        <v>50</v>
      </c>
      <c r="L2" s="45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46">
        <f>SUMIF(G3:G11,G4,J3:J11)/SUM(J3:J11)</f>
        <v>0.35658914728682173</v>
      </c>
      <c r="L3" s="46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TRIM(LEFT(G15,3))</f>
        <v>cd</v>
      </c>
      <c r="I15" s="4" t="str" cm="1">
        <f t="array" ref="I15">_xlfn.IFS(RIGHT(G15,1)="a","고급형",RIGHT(G15,1)="b","중급형",RIGHT(G15,1)="c","보급형")</f>
        <v>고급형</v>
      </c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0">TRIM(LEFT(G16,3))</f>
        <v>cd</v>
      </c>
      <c r="I16" s="4" t="str" cm="1">
        <f t="array" ref="I16">_xlfn.IFS(RIGHT(G16,1)="a","고급형",RIGHT(G16,1)="b","중급형",RIGHT(G16,1)="c","보급형")</f>
        <v>중급형</v>
      </c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0"/>
        <v>cd</v>
      </c>
      <c r="I17" s="4" t="str" cm="1">
        <f t="array" ref="I17">_xlfn.IFS(RIGHT(G17,1)="a","고급형",RIGHT(G17,1)="b","중급형",RIGHT(G17,1)="c","보급형")</f>
        <v>보급형</v>
      </c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0"/>
        <v>ssd</v>
      </c>
      <c r="I18" s="4" t="str" cm="1">
        <f t="array" ref="I18">_xlfn.IFS(RIGHT(G18,1)="a","고급형",RIGHT(G18,1)="b","중급형",RIGHT(G18,1)="c","보급형")</f>
        <v>중급형</v>
      </c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0"/>
        <v>ssd</v>
      </c>
      <c r="I19" s="4" t="str" cm="1">
        <f t="array" ref="I19">_xlfn.IFS(RIGHT(G19,1)="a","고급형",RIGHT(G19,1)="b","중급형",RIGHT(G19,1)="c","보급형")</f>
        <v>중급형</v>
      </c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0"/>
        <v>ssd</v>
      </c>
      <c r="I20" s="4" t="str" cm="1">
        <f t="array" ref="I20">_xlfn.IFS(RIGHT(G20,1)="a","고급형",RIGHT(G20,1)="b","중급형",RIGHT(G20,1)="c","보급형")</f>
        <v>보급형</v>
      </c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 t="str">
        <f t="shared" si="0"/>
        <v>cpu</v>
      </c>
      <c r="I21" s="4" t="str" cm="1">
        <f t="array" ref="I21">_xlfn.IFS(RIGHT(G21,1)="a","고급형",RIGHT(G21,1)="b","중급형",RIGHT(G21,1)="c","보급형")</f>
        <v>고급형</v>
      </c>
      <c r="J21" s="4">
        <v>25</v>
      </c>
      <c r="K21" s="6">
        <v>1200</v>
      </c>
    </row>
    <row r="22" spans="1:11" x14ac:dyDescent="0.4">
      <c r="A22" s="45" t="s">
        <v>37</v>
      </c>
      <c r="B22" s="45"/>
      <c r="C22" s="4" t="str">
        <f>VLOOKUP(DMAX(A12:D20,2,A12:A13),$B$13:$D$20,3,0)</f>
        <v>박민수</v>
      </c>
      <c r="D22" s="1"/>
      <c r="G22" s="4" t="s">
        <v>59</v>
      </c>
      <c r="H22" s="4" t="str">
        <f t="shared" si="0"/>
        <v>cpu</v>
      </c>
      <c r="I22" s="4" t="str" cm="1">
        <f t="array" ref="I22">_xlfn.IFS(RIGHT(G22,1)="a","고급형",RIGHT(G22,1)="b","중급형",RIGHT(G22,1)="c","보급형")</f>
        <v>중급형</v>
      </c>
      <c r="J22" s="4">
        <v>54</v>
      </c>
      <c r="K22" s="6">
        <v>800</v>
      </c>
    </row>
    <row r="23" spans="1:11" x14ac:dyDescent="0.4">
      <c r="G23" s="4" t="s">
        <v>60</v>
      </c>
      <c r="H23" s="4" t="str">
        <f t="shared" si="0"/>
        <v>cpu</v>
      </c>
      <c r="I23" s="4" t="str" cm="1">
        <f t="array" ref="I23">_xlfn.IFS(RIGHT(G23,1)="a","고급형",RIGHT(G23,1)="b","중급형",RIGHT(G23,1)="c","보급형")</f>
        <v>보급형</v>
      </c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  <c r="I24" s="4"/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47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48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47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48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47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48"/>
      <c r="B31" s="4" t="s">
        <v>71</v>
      </c>
      <c r="C31" s="4">
        <v>556</v>
      </c>
      <c r="D31" s="4">
        <v>556</v>
      </c>
      <c r="E31" s="4">
        <v>220</v>
      </c>
      <c r="G31" s="4">
        <f>ROUND(DMAX(B25:E37,2,B25:B26)-DMIN(B25:E37,2,B25:B26),-1)</f>
        <v>670</v>
      </c>
    </row>
    <row r="32" spans="1:11" x14ac:dyDescent="0.4">
      <c r="A32" s="47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48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47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48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47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48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topLeftCell="A13" workbookViewId="0">
      <selection activeCell="C21" sqref="C2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49" t="s">
        <v>123</v>
      </c>
      <c r="B1" s="49"/>
      <c r="C1" s="49"/>
      <c r="D1" s="49"/>
      <c r="F1" s="49" t="s">
        <v>124</v>
      </c>
      <c r="G1" s="49"/>
      <c r="H1" s="49"/>
      <c r="I1" s="49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49" t="s">
        <v>154</v>
      </c>
      <c r="B18" s="49"/>
      <c r="C18" s="49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 t="s">
        <v>247</v>
      </c>
      <c r="B20" s="4">
        <v>298</v>
      </c>
      <c r="C20" s="4">
        <v>342</v>
      </c>
    </row>
    <row r="21" spans="1:3" x14ac:dyDescent="0.4">
      <c r="A21" s="4" t="s">
        <v>248</v>
      </c>
      <c r="B21" s="4">
        <v>471</v>
      </c>
      <c r="C21" s="4">
        <v>533</v>
      </c>
    </row>
  </sheetData>
  <dataConsolidate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F25" sqref="F25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7.3984375" bestFit="1" customWidth="1"/>
    <col min="6" max="6" width="10.296875" bestFit="1" customWidth="1"/>
    <col min="7" max="7" width="12.296875" bestFit="1" customWidth="1"/>
    <col min="8" max="8" width="14.8984375" bestFit="1" customWidth="1"/>
    <col min="9" max="9" width="16.8984375" bestFit="1" customWidth="1"/>
  </cols>
  <sheetData>
    <row r="1" spans="1:8" ht="21" x14ac:dyDescent="0.4">
      <c r="A1" s="44" t="s">
        <v>158</v>
      </c>
      <c r="B1" s="44"/>
      <c r="C1" s="44"/>
      <c r="D1" s="44"/>
      <c r="E1" s="44"/>
      <c r="F1" s="44"/>
      <c r="G1" s="44"/>
      <c r="H1" s="44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23" t="s">
        <v>53</v>
      </c>
      <c r="B14" t="s">
        <v>249</v>
      </c>
    </row>
    <row r="16" spans="1:8" x14ac:dyDescent="0.4">
      <c r="B16" s="23" t="s">
        <v>251</v>
      </c>
    </row>
    <row r="17" spans="1:4" x14ac:dyDescent="0.4">
      <c r="A17" s="23" t="s">
        <v>250</v>
      </c>
      <c r="B17" t="s">
        <v>168</v>
      </c>
      <c r="C17" t="s">
        <v>170</v>
      </c>
      <c r="D17" t="s">
        <v>165</v>
      </c>
    </row>
    <row r="18" spans="1:4" x14ac:dyDescent="0.4">
      <c r="A18" s="24" t="s">
        <v>71</v>
      </c>
      <c r="B18" s="26"/>
      <c r="C18" s="26"/>
      <c r="D18" s="26"/>
    </row>
    <row r="19" spans="1:4" x14ac:dyDescent="0.4">
      <c r="A19" s="25" t="s">
        <v>253</v>
      </c>
      <c r="B19" s="26">
        <v>336</v>
      </c>
      <c r="C19" s="26">
        <v>80</v>
      </c>
      <c r="D19" s="26">
        <v>1220</v>
      </c>
    </row>
    <row r="20" spans="1:4" x14ac:dyDescent="0.4">
      <c r="A20" s="25" t="s">
        <v>255</v>
      </c>
      <c r="B20" s="26">
        <v>161280</v>
      </c>
      <c r="C20" s="26">
        <v>72000</v>
      </c>
      <c r="D20" s="26">
        <v>236680</v>
      </c>
    </row>
    <row r="21" spans="1:4" x14ac:dyDescent="0.4">
      <c r="A21" s="24" t="s">
        <v>70</v>
      </c>
      <c r="B21" s="26"/>
      <c r="C21" s="26"/>
      <c r="D21" s="26"/>
    </row>
    <row r="22" spans="1:4" x14ac:dyDescent="0.4">
      <c r="A22" s="25" t="s">
        <v>253</v>
      </c>
      <c r="B22" s="26">
        <v>870</v>
      </c>
      <c r="C22" s="26">
        <v>280</v>
      </c>
      <c r="D22" s="26">
        <v>521</v>
      </c>
    </row>
    <row r="23" spans="1:4" x14ac:dyDescent="0.4">
      <c r="A23" s="25" t="s">
        <v>255</v>
      </c>
      <c r="B23" s="26">
        <v>435000</v>
      </c>
      <c r="C23" s="26">
        <v>274400</v>
      </c>
      <c r="D23" s="26">
        <v>101074</v>
      </c>
    </row>
    <row r="24" spans="1:4" x14ac:dyDescent="0.4">
      <c r="A24" s="24" t="s">
        <v>252</v>
      </c>
      <c r="B24" s="26">
        <v>870</v>
      </c>
      <c r="C24" s="26">
        <v>280</v>
      </c>
      <c r="D24" s="26">
        <v>1220</v>
      </c>
    </row>
    <row r="25" spans="1:4" x14ac:dyDescent="0.4">
      <c r="A25" s="24" t="s">
        <v>254</v>
      </c>
      <c r="B25" s="26">
        <v>435000</v>
      </c>
      <c r="C25" s="26">
        <v>274400</v>
      </c>
      <c r="D25" s="26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5805D-3AFD-486F-8F90-6CABF48F1B14}">
  <sheetPr>
    <outlinePr summaryBelow="0"/>
  </sheetPr>
  <dimension ref="B1:F12"/>
  <sheetViews>
    <sheetView showGridLines="0" workbookViewId="0"/>
  </sheetViews>
  <sheetFormatPr defaultRowHeight="17.399999999999999" outlineLevelRow="1" outlineLevelCol="1" x14ac:dyDescent="0.4"/>
  <cols>
    <col min="3" max="3" width="6.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0" t="s">
        <v>263</v>
      </c>
      <c r="C2" s="31"/>
      <c r="D2" s="37"/>
      <c r="E2" s="37"/>
      <c r="F2" s="37"/>
    </row>
    <row r="3" spans="2:6" collapsed="1" x14ac:dyDescent="0.4">
      <c r="B3" s="29"/>
      <c r="C3" s="29"/>
      <c r="D3" s="38" t="s">
        <v>265</v>
      </c>
      <c r="E3" s="38" t="s">
        <v>259</v>
      </c>
      <c r="F3" s="38" t="s">
        <v>261</v>
      </c>
    </row>
    <row r="4" spans="2:6" ht="93.6" hidden="1" outlineLevel="1" x14ac:dyDescent="0.4">
      <c r="B4" s="33"/>
      <c r="C4" s="33"/>
      <c r="D4" s="27"/>
      <c r="E4" s="40" t="s">
        <v>260</v>
      </c>
      <c r="F4" s="40" t="s">
        <v>262</v>
      </c>
    </row>
    <row r="5" spans="2:6" x14ac:dyDescent="0.4">
      <c r="B5" s="34" t="s">
        <v>264</v>
      </c>
      <c r="C5" s="35"/>
      <c r="D5" s="32"/>
      <c r="E5" s="32"/>
      <c r="F5" s="32"/>
    </row>
    <row r="6" spans="2:6" outlineLevel="1" x14ac:dyDescent="0.4">
      <c r="B6" s="33"/>
      <c r="C6" s="33" t="s">
        <v>256</v>
      </c>
      <c r="D6" s="27">
        <v>350</v>
      </c>
      <c r="E6" s="39">
        <v>450</v>
      </c>
      <c r="F6" s="39">
        <v>250</v>
      </c>
    </row>
    <row r="7" spans="2:6" outlineLevel="1" x14ac:dyDescent="0.4">
      <c r="B7" s="33"/>
      <c r="C7" s="33" t="s">
        <v>257</v>
      </c>
      <c r="D7" s="27">
        <v>580</v>
      </c>
      <c r="E7" s="39">
        <v>680</v>
      </c>
      <c r="F7" s="39">
        <v>480</v>
      </c>
    </row>
    <row r="8" spans="2:6" x14ac:dyDescent="0.4">
      <c r="B8" s="34" t="s">
        <v>266</v>
      </c>
      <c r="C8" s="35"/>
      <c r="D8" s="32"/>
      <c r="E8" s="32"/>
      <c r="F8" s="32"/>
    </row>
    <row r="9" spans="2:6" ht="18" outlineLevel="1" thickBot="1" x14ac:dyDescent="0.45">
      <c r="B9" s="36"/>
      <c r="C9" s="36" t="s">
        <v>258</v>
      </c>
      <c r="D9" s="28">
        <v>2133330</v>
      </c>
      <c r="E9" s="28">
        <v>2601830</v>
      </c>
      <c r="F9" s="28">
        <v>1664830</v>
      </c>
    </row>
    <row r="10" spans="2:6" x14ac:dyDescent="0.4">
      <c r="B10" t="s">
        <v>267</v>
      </c>
    </row>
    <row r="11" spans="2:6" x14ac:dyDescent="0.4">
      <c r="B11" t="s">
        <v>268</v>
      </c>
    </row>
    <row r="12" spans="2:6" x14ac:dyDescent="0.4">
      <c r="B12" t="s">
        <v>269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44" t="s">
        <v>174</v>
      </c>
      <c r="B1" s="44"/>
      <c r="C1" s="44"/>
      <c r="D1" s="44"/>
      <c r="E1" s="44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">
      <c r="A17" s="50" t="s">
        <v>182</v>
      </c>
      <c r="B17" s="51"/>
      <c r="C17" s="51"/>
      <c r="D17" s="52"/>
      <c r="E17" s="9">
        <f>SUM(E4:E16)</f>
        <v>2133330</v>
      </c>
    </row>
    <row r="19" spans="1:5" x14ac:dyDescent="0.4">
      <c r="A19" s="50" t="s">
        <v>183</v>
      </c>
      <c r="B19" s="52"/>
    </row>
    <row r="20" spans="1:5" x14ac:dyDescent="0.4">
      <c r="A20" s="4" t="s">
        <v>184</v>
      </c>
      <c r="B20" s="4">
        <v>350</v>
      </c>
    </row>
    <row r="21" spans="1:5" x14ac:dyDescent="0.4">
      <c r="A21" s="4" t="s">
        <v>185</v>
      </c>
      <c r="B21" s="4">
        <v>580</v>
      </c>
    </row>
  </sheetData>
  <scenarios current="0" sqref="E17">
    <scenario name="단가인상" locked="1" count="2" user="안인남" comment="만든 사람 안인남 날짜 2026-08-02_x000a_수정한 사람 안인남 날짜 2026-08-02">
      <inputCells r="B20" val="450"/>
      <inputCells r="B21" val="680"/>
    </scenario>
    <scenario name="단가인하" locked="1" count="2" user="안인남" comment="만든 사람 안인남 날짜 2026-08-02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H16" sqref="H16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44" t="s">
        <v>186</v>
      </c>
      <c r="B1" s="44"/>
      <c r="C1" s="44"/>
      <c r="D1" s="44"/>
      <c r="E1" s="44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22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22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22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22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22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22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22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22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22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22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22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22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22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22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22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22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22">
        <v>356520</v>
      </c>
    </row>
    <row r="21" spans="1:5" x14ac:dyDescent="0.4">
      <c r="D21" s="4" t="s">
        <v>214</v>
      </c>
      <c r="E21" s="22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22860</xdr:colOff>
                    <xdr:row>16</xdr:row>
                    <xdr:rowOff>213360</xdr:rowOff>
                  </from>
                  <to>
                    <xdr:col>7</xdr:col>
                    <xdr:colOff>640080</xdr:colOff>
                    <xdr:row>19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abSelected="1" workbookViewId="0">
      <selection activeCell="O27" sqref="O27"/>
    </sheetView>
  </sheetViews>
  <sheetFormatPr defaultRowHeight="17.399999999999999" x14ac:dyDescent="0.4"/>
  <sheetData>
    <row r="1" spans="1:5" ht="21" x14ac:dyDescent="0.4">
      <c r="A1" s="44" t="s">
        <v>216</v>
      </c>
      <c r="B1" s="44"/>
      <c r="C1" s="44"/>
      <c r="D1" s="44"/>
      <c r="E1" s="44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안인남</cp:lastModifiedBy>
  <dcterms:created xsi:type="dcterms:W3CDTF">2023-04-27T08:01:32Z</dcterms:created>
  <dcterms:modified xsi:type="dcterms:W3CDTF">2026-08-02T05:15:11Z</dcterms:modified>
</cp:coreProperties>
</file>