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 codeName="{3D1A710C-6663-3D7B-7F91-EC182F24A4BC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수정\Documents\시나공 채점용\"/>
    </mc:Choice>
  </mc:AlternateContent>
  <xr:revisionPtr revIDLastSave="0" documentId="13_ncr:1_{2F80118A-A1A6-4AD8-B11D-E65210B278C0}" xr6:coauthVersionLast="36" xr6:coauthVersionMax="47" xr10:uidLastSave="{00000000-0000-0000-0000-000000000000}"/>
  <bookViews>
    <workbookView xWindow="0" yWindow="0" windowWidth="23040" windowHeight="8160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7" l="1"/>
  <c r="D6" i="7"/>
  <c r="D7" i="7"/>
  <c r="D8" i="7"/>
  <c r="D9" i="7"/>
  <c r="D10" i="7"/>
  <c r="D11" i="7"/>
  <c r="D12" i="7"/>
  <c r="D13" i="7"/>
  <c r="D4" i="7"/>
  <c r="C8" i="6"/>
  <c r="F22" i="5"/>
  <c r="E22" i="5"/>
  <c r="D22" i="5"/>
  <c r="F20" i="5"/>
  <c r="E20" i="5"/>
  <c r="D20" i="5"/>
  <c r="F14" i="5"/>
  <c r="E14" i="5"/>
  <c r="D14" i="5"/>
  <c r="F8" i="5"/>
  <c r="E8" i="5"/>
  <c r="E23" i="5" s="1"/>
  <c r="D8" i="5"/>
  <c r="F23" i="5"/>
  <c r="F21" i="5"/>
  <c r="E21" i="5"/>
  <c r="D21" i="5"/>
  <c r="F15" i="5"/>
  <c r="E15" i="5"/>
  <c r="D15" i="5"/>
  <c r="F9" i="5"/>
  <c r="E9" i="5"/>
  <c r="D9" i="5"/>
  <c r="D35" i="11"/>
  <c r="I16" i="11"/>
  <c r="I17" i="11"/>
  <c r="I18" i="11"/>
  <c r="I19" i="11"/>
  <c r="I20" i="11"/>
  <c r="I21" i="11"/>
  <c r="I22" i="11"/>
  <c r="I23" i="11"/>
  <c r="I24" i="11"/>
  <c r="I15" i="11"/>
  <c r="D24" i="11"/>
  <c r="I4" i="11"/>
  <c r="I5" i="11"/>
  <c r="I6" i="11"/>
  <c r="I7" i="11"/>
  <c r="I8" i="11"/>
  <c r="I9" i="11"/>
  <c r="I10" i="11"/>
  <c r="I11" i="11"/>
  <c r="I3" i="11"/>
  <c r="D4" i="11"/>
  <c r="D5" i="11"/>
  <c r="D6" i="11"/>
  <c r="D7" i="11"/>
  <c r="D8" i="11"/>
  <c r="D9" i="11"/>
  <c r="D10" i="11"/>
  <c r="D11" i="11"/>
  <c r="D3" i="11"/>
  <c r="B22" i="3"/>
  <c r="D23" i="5" l="1"/>
  <c r="E4" i="8"/>
  <c r="E5" i="8"/>
  <c r="E6" i="8"/>
  <c r="E7" i="8"/>
  <c r="E8" i="8"/>
  <c r="B5" i="6"/>
  <c r="F4" i="5"/>
  <c r="F16" i="5"/>
  <c r="F17" i="5"/>
  <c r="F11" i="5"/>
  <c r="F5" i="5"/>
  <c r="F6" i="5"/>
  <c r="F18" i="5"/>
  <c r="F12" i="5"/>
  <c r="F7" i="5"/>
  <c r="F13" i="5"/>
  <c r="F19" i="5"/>
  <c r="F10" i="5"/>
</calcChain>
</file>

<file path=xl/sharedStrings.xml><?xml version="1.0" encoding="utf-8"?>
<sst xmlns="http://schemas.openxmlformats.org/spreadsheetml/2006/main" count="318" uniqueCount="250">
  <si>
    <t>판매가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</si>
  <si>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</si>
  <si>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</si>
  <si>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</si>
  <si>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</si>
  <si>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</si>
  <si>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</si>
  <si>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</si>
  <si>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</si>
  <si>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</si>
  <si>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</si>
  <si>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</si>
  <si>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</si>
  <si>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</si>
  <si>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</si>
  <si>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</si>
  <si>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</si>
  <si>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</si>
  <si>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</si>
  <si>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</si>
  <si>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</si>
  <si>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</si>
  <si>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</si>
  <si>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</si>
  <si>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</si>
  <si>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</si>
  <si>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</si>
  <si>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</si>
  <si>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</si>
  <si>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</si>
  <si>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</si>
  <si>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</si>
  <si>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</si>
  <si>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</si>
  <si>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</si>
  <si>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</si>
  <si>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</si>
  <si>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</si>
  <si>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</si>
  <si>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</si>
  <si>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</si>
  <si>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</si>
  <si>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</si>
  <si>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</si>
  <si>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</si>
  <si>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</si>
  <si>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</si>
  <si>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</si>
  <si>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</si>
  <si>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</si>
  <si>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</si>
  <si>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</si>
  <si>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</si>
  <si>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</si>
  <si>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</si>
  <si>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</si>
  <si>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</si>
  <si>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</si>
  <si>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</si>
  <si>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</si>
  <si>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</si>
  <si>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</si>
  <si>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</si>
  <si>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</si>
  <si>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</si>
  <si>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</si>
  <si>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</si>
  <si>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</si>
  <si>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</si>
  <si>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</si>
  <si>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</si>
  <si>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</si>
  <si>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</si>
  <si>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</si>
  <si>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</si>
  <si>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</si>
  <si>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</si>
  <si>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</si>
  <si>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</si>
  <si>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</si>
  <si>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</si>
  <si>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</si>
  <si>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</si>
  <si>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</si>
  <si>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</si>
  <si>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</si>
  <si>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</si>
  <si>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</si>
  <si>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</si>
  <si>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</si>
  <si>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</si>
  <si>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</si>
  <si>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</si>
  <si>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</si>
  <si>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</si>
  <si>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</si>
  <si>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</si>
  <si>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</si>
  <si>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</si>
  <si>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</si>
  <si>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</si>
  <si>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</si>
  <si>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</si>
  <si>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</si>
  <si>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</si>
  <si>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</si>
  <si>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</si>
  <si>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</si>
  <si>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</si>
  <si>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</si>
  <si>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</si>
  <si>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</si>
  <si>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</si>
  <si>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</si>
  <si>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</si>
  <si>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</si>
  <si>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</si>
  <si>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</si>
  <si>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</si>
  <si>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</si>
  <si>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</si>
  <si>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</si>
  <si>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</si>
  <si>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</si>
  <si>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</si>
  <si>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</si>
  <si>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</si>
  <si>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</si>
  <si>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</si>
  <si>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</si>
  <si>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</si>
  <si>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</si>
  <si>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</si>
  <si>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</si>
  <si>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</si>
  <si>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</si>
  <si>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</si>
  <si>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</si>
  <si>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</si>
  <si>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</si>
  <si>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</si>
  <si>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</si>
  <si>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</si>
  <si>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</si>
  <si>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</si>
  <si>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</si>
  <si>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</si>
  <si>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</si>
  <si>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</si>
  <si>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</si>
  <si>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</si>
  <si>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</si>
  <si>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</si>
  <si>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</si>
  <si>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</si>
  <si>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</si>
  <si>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</si>
  <si>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</si>
  <si>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</si>
  <si>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</si>
  <si>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</si>
  <si>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</si>
  <si>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</si>
  <si>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</si>
  <si>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</si>
  <si>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</si>
  <si>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</si>
  <si>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</si>
  <si>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</si>
  <si>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</si>
  <si>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</si>
  <si>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</si>
  <si>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</si>
  <si>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</si>
  <si>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</si>
  <si>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</si>
  <si>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</si>
  <si>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</si>
  <si>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</si>
  <si>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</si>
  <si>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</si>
  <si>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</si>
  <si>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</si>
  <si>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</si>
  <si>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</si>
  <si>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</si>
  <si>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</si>
  <si>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</si>
  <si>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</si>
  <si>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</si>
  <si>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</si>
  <si>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</si>
  <si>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</si>
  <si>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</si>
  <si>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</si>
  <si>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</si>
  <si>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</si>
  <si>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</si>
  <si>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</si>
  <si>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</si>
  <si>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</si>
  <si>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</si>
  <si>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</si>
  <si>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</si>
  <si>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</si>
  <si>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</si>
  <si>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</si>
  <si>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</si>
  <si>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</si>
  <si>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</si>
  <si>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중고차 시세 정보</t>
    <phoneticPr fontId="1" type="noConversion"/>
  </si>
  <si>
    <t>제조사</t>
    <phoneticPr fontId="1" type="noConversion"/>
  </si>
  <si>
    <t>차량명</t>
    <phoneticPr fontId="1" type="noConversion"/>
  </si>
  <si>
    <t>연료</t>
    <phoneticPr fontId="1" type="noConversion"/>
  </si>
  <si>
    <t>색상</t>
    <phoneticPr fontId="1" type="noConversion"/>
  </si>
  <si>
    <t>주행기록(km)</t>
    <phoneticPr fontId="1" type="noConversion"/>
  </si>
  <si>
    <t>판매가</t>
    <phoneticPr fontId="1" type="noConversion"/>
  </si>
  <si>
    <t xml:space="preserve">기아 </t>
    <phoneticPr fontId="1" type="noConversion"/>
  </si>
  <si>
    <t>르노삼성</t>
    <phoneticPr fontId="1" type="noConversion"/>
  </si>
  <si>
    <t>쌍용</t>
    <phoneticPr fontId="1" type="noConversion"/>
  </si>
  <si>
    <t>현대</t>
    <phoneticPr fontId="1" type="noConversion"/>
  </si>
  <si>
    <t>K5</t>
    <phoneticPr fontId="1" type="noConversion"/>
  </si>
  <si>
    <t>SM6</t>
    <phoneticPr fontId="1" type="noConversion"/>
  </si>
  <si>
    <t>티볼리</t>
    <phoneticPr fontId="1" type="noConversion"/>
  </si>
  <si>
    <t>카니발</t>
    <phoneticPr fontId="1" type="noConversion"/>
  </si>
  <si>
    <t>쏘나타</t>
    <phoneticPr fontId="1" type="noConversion"/>
  </si>
  <si>
    <t>Hybrid</t>
    <phoneticPr fontId="1" type="noConversion"/>
  </si>
  <si>
    <t>Gasoline</t>
    <phoneticPr fontId="1" type="noConversion"/>
  </si>
  <si>
    <t>Diesel</t>
    <phoneticPr fontId="1" type="noConversion"/>
  </si>
  <si>
    <t>그래비티 블루</t>
    <phoneticPr fontId="1" type="noConversion"/>
  </si>
  <si>
    <t>블랙</t>
    <phoneticPr fontId="1" type="noConversion"/>
  </si>
  <si>
    <t>스노우 화이트</t>
    <phoneticPr fontId="1" type="noConversion"/>
  </si>
  <si>
    <t>스틸 그레이</t>
    <phoneticPr fontId="1" type="noConversion"/>
  </si>
  <si>
    <t>★상공홈쇼핑 10월 판매 일정표★</t>
    <phoneticPr fontId="1" type="noConversion"/>
  </si>
  <si>
    <t>회원등급</t>
    <phoneticPr fontId="1" type="noConversion"/>
  </si>
  <si>
    <t>일반</t>
    <phoneticPr fontId="1" type="noConversion"/>
  </si>
  <si>
    <t>조건</t>
    <phoneticPr fontId="1" type="noConversion"/>
  </si>
  <si>
    <t>주문번호</t>
    <phoneticPr fontId="1" type="noConversion"/>
  </si>
  <si>
    <t>주문자명</t>
    <phoneticPr fontId="1" type="noConversion"/>
  </si>
  <si>
    <t>결제금액</t>
    <phoneticPr fontId="1" type="noConversion"/>
  </si>
  <si>
    <t>결제방법</t>
    <phoneticPr fontId="1" type="noConversion"/>
  </si>
  <si>
    <t>[표1]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</si>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</sst>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0&quot;박&quot;"/>
    <numFmt numFmtId="181" formatCode="&quot;₩&quot;#,##0_);[Red]\(&quot;₩&quot;#,##0\)"/>
    <numFmt numFmtId="182" formatCode="#,##0,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3" borderId="1" xfId="3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182" fontId="0" fillId="0" borderId="1" xfId="0" applyNumberFormat="1" applyBorder="1">
      <alignment vertical="center"/>
    </xf>
    <xf numFmtId="0" fontId="0" fillId="0" borderId="5" xfId="0" applyBorder="1">
      <alignment vertical="center"/>
    </xf>
    <xf numFmtId="0" fontId="0" fillId="0" borderId="0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31D64B1D-2238-41C5-802C-744BD46BEC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페기율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1B8696A5-C38E-4045-943C-B2EE89C84720}"/>
            </a:ext>
          </a:extLst>
        </xdr:cNvPr>
        <xdr:cNvSpPr/>
      </xdr:nvSpPr>
      <xdr:spPr>
        <a:xfrm>
          <a:off x="3314700" y="1371600"/>
          <a:ext cx="1341120" cy="6629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19B90C-BF62-4942-8C05-C0BD108904EA}" name="표1" displayName="표1" ref="A3:F23" totalsRowShown="0" headerRowDxfId="0" dataDxfId="1" headerRowBorderDxfId="8" tableBorderDxfId="9" dataCellStyle="쉼표 [0]">
  <autoFilter ref="A3:F23" xr:uid="{12674786-D3D4-4F91-8D0F-549610D2CF55}"/>
  <tableColumns count="6">
    <tableColumn id="1" xr3:uid="{FCD575E4-348B-4D8D-8974-D5E9C6450D6B}" name="분류" dataDxfId="7"/>
    <tableColumn id="2" xr3:uid="{B44ECCF7-7782-4D3F-BC4B-96FB78136CA2}" name="서비스명" dataDxfId="6"/>
    <tableColumn id="3" xr3:uid="{8781ECFF-4D59-408F-86A9-4ABDE57286C0}" name="담당부서" dataDxfId="5"/>
    <tableColumn id="4" xr3:uid="{5006124E-C26E-49F8-A079-B771048DA3BD}" name="정가" dataDxfId="4" dataCellStyle="쉼표 [0]"/>
    <tableColumn id="5" xr3:uid="{87D3C76C-3D1E-4433-ABBE-9203DB05F51D}" name="옵션비용" dataDxfId="3" dataCellStyle="쉼표 [0]"/>
    <tableColumn id="6" xr3:uid="{2335635F-8CF4-4A9C-8338-1482A8D8D18E}" name="매출액" dataDxfId="2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tabSelected="1" zoomScaleNormal="100" workbookViewId="0">
      <selection activeCell="E10" sqref="E10"/>
    </sheetView>
  </sheetViews>
  <sheetFormatPr defaultRowHeight="17.399999999999999" x14ac:dyDescent="0.4"/>
  <cols>
    <col min="4" max="4" width="13.09765625" bestFit="1" customWidth="1"/>
    <col min="5" max="5" width="12.296875" bestFit="1" customWidth="1"/>
    <col min="6" max="6" width="11.69921875" bestFit="1" customWidth="1"/>
  </cols>
  <sheetData>
    <row r="1" spans="1:6" x14ac:dyDescent="0.4">
      <c r="A1" t="s">
        <v>210</v>
      </c>
    </row>
    <row r="3" spans="1:6" x14ac:dyDescent="0.4">
      <c r="A3" s="1" t="s">
        <v>211</v>
      </c>
      <c r="B3" s="1" t="s">
        <v>212</v>
      </c>
      <c r="C3" s="1" t="s">
        <v>213</v>
      </c>
      <c r="D3" s="1" t="s">
        <v>214</v>
      </c>
      <c r="E3" s="1" t="s">
        <v>215</v>
      </c>
      <c r="F3" s="1" t="s">
        <v>216</v>
      </c>
    </row>
    <row r="4" spans="1:6" x14ac:dyDescent="0.4">
      <c r="A4" s="1" t="s">
        <v>217</v>
      </c>
      <c r="B4" s="1" t="s">
        <v>221</v>
      </c>
      <c r="C4" s="1" t="s">
        <v>226</v>
      </c>
      <c r="D4" s="1" t="s">
        <v>229</v>
      </c>
      <c r="E4" s="2">
        <v>118000</v>
      </c>
      <c r="F4" s="2">
        <v>12500000</v>
      </c>
    </row>
    <row r="5" spans="1:6" x14ac:dyDescent="0.4">
      <c r="A5" s="1" t="s">
        <v>218</v>
      </c>
      <c r="B5" s="1" t="s">
        <v>222</v>
      </c>
      <c r="C5" s="1" t="s">
        <v>227</v>
      </c>
      <c r="D5" s="1" t="s">
        <v>230</v>
      </c>
      <c r="E5" s="2">
        <v>54000</v>
      </c>
      <c r="F5" s="2">
        <v>14000000</v>
      </c>
    </row>
    <row r="6" spans="1:6" x14ac:dyDescent="0.4">
      <c r="A6" s="1" t="s">
        <v>219</v>
      </c>
      <c r="B6" s="1" t="s">
        <v>223</v>
      </c>
      <c r="C6" s="1" t="s">
        <v>228</v>
      </c>
      <c r="D6" s="1" t="s">
        <v>231</v>
      </c>
      <c r="E6" s="2">
        <v>64700</v>
      </c>
      <c r="F6" s="2">
        <v>13500000</v>
      </c>
    </row>
    <row r="7" spans="1:6" x14ac:dyDescent="0.4">
      <c r="A7" s="1" t="s">
        <v>217</v>
      </c>
      <c r="B7" s="1" t="s">
        <v>224</v>
      </c>
      <c r="C7" s="1" t="s">
        <v>228</v>
      </c>
      <c r="D7" s="1" t="s">
        <v>232</v>
      </c>
      <c r="E7" s="2">
        <v>77600</v>
      </c>
      <c r="F7" s="2">
        <v>23800000</v>
      </c>
    </row>
    <row r="8" spans="1:6" x14ac:dyDescent="0.4">
      <c r="A8" s="1" t="s">
        <v>220</v>
      </c>
      <c r="B8" s="1" t="s">
        <v>225</v>
      </c>
      <c r="C8" s="1" t="s">
        <v>227</v>
      </c>
      <c r="D8" s="1" t="s">
        <v>231</v>
      </c>
      <c r="E8" s="2">
        <v>37100</v>
      </c>
      <c r="F8" s="2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E15" sqref="E15"/>
    </sheetView>
  </sheetViews>
  <sheetFormatPr defaultRowHeight="17.399999999999999" x14ac:dyDescent="0.4"/>
  <cols>
    <col min="1" max="1" width="13.69921875" bestFit="1" customWidth="1"/>
    <col min="3" max="3" width="10.8984375" bestFit="1" customWidth="1"/>
    <col min="4" max="4" width="8.69921875" customWidth="1"/>
    <col min="7" max="7" width="11.19921875" bestFit="1" customWidth="1"/>
  </cols>
  <sheetData>
    <row r="1" spans="1:7" x14ac:dyDescent="0.4">
      <c r="C1" s="5" t="s">
        <v>233</v>
      </c>
    </row>
    <row r="3" spans="1:7" x14ac:dyDescent="0.4">
      <c r="A3" s="27" t="s">
        <v>59</v>
      </c>
      <c r="B3" s="27" t="s">
        <v>60</v>
      </c>
      <c r="C3" s="27" t="s">
        <v>177</v>
      </c>
      <c r="D3" s="27" t="s">
        <v>176</v>
      </c>
      <c r="E3" s="27" t="s">
        <v>181</v>
      </c>
      <c r="F3" s="27" t="s">
        <v>61</v>
      </c>
      <c r="G3" s="27" t="s">
        <v>62</v>
      </c>
    </row>
    <row r="4" spans="1:7" x14ac:dyDescent="0.4">
      <c r="A4" s="6" t="s">
        <v>63</v>
      </c>
      <c r="B4" s="28" t="s">
        <v>64</v>
      </c>
      <c r="C4" s="17">
        <v>45574</v>
      </c>
      <c r="D4" s="28" t="s">
        <v>178</v>
      </c>
      <c r="E4" s="29">
        <v>49900</v>
      </c>
      <c r="F4" s="30">
        <v>6000</v>
      </c>
      <c r="G4" s="31">
        <v>269460000</v>
      </c>
    </row>
    <row r="5" spans="1:7" x14ac:dyDescent="0.4">
      <c r="A5" s="6" t="s">
        <v>65</v>
      </c>
      <c r="B5" s="28"/>
      <c r="C5" s="17">
        <v>45575</v>
      </c>
      <c r="D5" s="28"/>
      <c r="E5" s="29">
        <v>75000</v>
      </c>
      <c r="F5" s="30">
        <v>3500</v>
      </c>
      <c r="G5" s="31">
        <v>236250000</v>
      </c>
    </row>
    <row r="6" spans="1:7" x14ac:dyDescent="0.4">
      <c r="A6" s="6" t="s">
        <v>66</v>
      </c>
      <c r="B6" s="28"/>
      <c r="C6" s="17">
        <v>45576</v>
      </c>
      <c r="D6" s="28"/>
      <c r="E6" s="29">
        <v>36500</v>
      </c>
      <c r="F6" s="30">
        <v>8000</v>
      </c>
      <c r="G6" s="31">
        <v>262800000</v>
      </c>
    </row>
    <row r="7" spans="1:7" x14ac:dyDescent="0.4">
      <c r="A7" s="6" t="s">
        <v>67</v>
      </c>
      <c r="B7" s="28" t="s">
        <v>68</v>
      </c>
      <c r="C7" s="17">
        <v>45581</v>
      </c>
      <c r="D7" s="28" t="s">
        <v>179</v>
      </c>
      <c r="E7" s="29">
        <v>39900</v>
      </c>
      <c r="F7" s="30">
        <v>12000</v>
      </c>
      <c r="G7" s="31">
        <v>430920000</v>
      </c>
    </row>
    <row r="8" spans="1:7" x14ac:dyDescent="0.4">
      <c r="A8" s="6" t="s">
        <v>69</v>
      </c>
      <c r="B8" s="28"/>
      <c r="C8" s="17">
        <v>45582</v>
      </c>
      <c r="D8" s="28"/>
      <c r="E8" s="29">
        <v>66000</v>
      </c>
      <c r="F8" s="30">
        <v>5000</v>
      </c>
      <c r="G8" s="31">
        <v>297000000</v>
      </c>
    </row>
    <row r="9" spans="1:7" x14ac:dyDescent="0.4">
      <c r="A9" s="6" t="s">
        <v>70</v>
      </c>
      <c r="B9" s="28"/>
      <c r="C9" s="17">
        <v>45583</v>
      </c>
      <c r="D9" s="28"/>
      <c r="E9" s="29">
        <v>49900</v>
      </c>
      <c r="F9" s="30">
        <v>10000</v>
      </c>
      <c r="G9" s="31">
        <v>449100000</v>
      </c>
    </row>
    <row r="10" spans="1:7" x14ac:dyDescent="0.4">
      <c r="A10" s="6" t="s">
        <v>71</v>
      </c>
      <c r="B10" s="28" t="s">
        <v>72</v>
      </c>
      <c r="C10" s="17">
        <v>45588</v>
      </c>
      <c r="D10" s="28" t="s">
        <v>180</v>
      </c>
      <c r="E10" s="29">
        <v>89000</v>
      </c>
      <c r="F10" s="30">
        <v>4500</v>
      </c>
      <c r="G10" s="31">
        <v>360450000</v>
      </c>
    </row>
    <row r="11" spans="1:7" x14ac:dyDescent="0.4">
      <c r="A11" s="6" t="s">
        <v>73</v>
      </c>
      <c r="B11" s="28"/>
      <c r="C11" s="17">
        <v>45589</v>
      </c>
      <c r="D11" s="28"/>
      <c r="E11" s="29">
        <v>36000</v>
      </c>
      <c r="F11" s="30">
        <v>5000</v>
      </c>
      <c r="G11" s="31">
        <v>162000000</v>
      </c>
    </row>
    <row r="12" spans="1:7" x14ac:dyDescent="0.4">
      <c r="A12" s="6" t="s">
        <v>74</v>
      </c>
      <c r="B12" s="28"/>
      <c r="C12" s="17">
        <v>45590</v>
      </c>
      <c r="D12" s="28"/>
      <c r="E12" s="29">
        <v>22500</v>
      </c>
      <c r="F12" s="30">
        <v>11000</v>
      </c>
      <c r="G12" s="31">
        <v>222750000</v>
      </c>
    </row>
    <row r="13" spans="1:7" x14ac:dyDescent="0.4">
      <c r="A13" s="6" t="s">
        <v>75</v>
      </c>
      <c r="B13" s="32"/>
      <c r="C13" s="32"/>
      <c r="D13" s="32"/>
      <c r="E13" s="32"/>
      <c r="F13" s="30">
        <v>65000</v>
      </c>
      <c r="G13" s="31">
        <v>2690730000</v>
      </c>
    </row>
  </sheetData>
  <mergeCells count="6">
    <mergeCell ref="B4:B6"/>
    <mergeCell ref="B7:B9"/>
    <mergeCell ref="B10:B12"/>
    <mergeCell ref="D4:D6"/>
    <mergeCell ref="D7:D9"/>
    <mergeCell ref="D10:D1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topLeftCell="A13" workbookViewId="0">
      <selection activeCell="B22" sqref="B22"/>
    </sheetView>
  </sheetViews>
  <sheetFormatPr defaultRowHeight="17.399999999999999" x14ac:dyDescent="0.4"/>
  <cols>
    <col min="7" max="7" width="10.3984375" bestFit="1" customWidth="1"/>
  </cols>
  <sheetData>
    <row r="1" spans="1:7" ht="21" x14ac:dyDescent="0.4">
      <c r="A1" s="18" t="s">
        <v>76</v>
      </c>
      <c r="B1" s="18"/>
      <c r="C1" s="18"/>
      <c r="D1" s="18"/>
      <c r="E1" s="18"/>
      <c r="F1" s="18"/>
      <c r="G1" s="18"/>
    </row>
    <row r="3" spans="1:7" x14ac:dyDescent="0.4">
      <c r="A3" s="6" t="s">
        <v>77</v>
      </c>
      <c r="B3" s="6" t="s">
        <v>78</v>
      </c>
      <c r="C3" s="6" t="s">
        <v>79</v>
      </c>
      <c r="D3" s="6" t="s">
        <v>80</v>
      </c>
      <c r="E3" s="6" t="s">
        <v>81</v>
      </c>
      <c r="F3" s="6" t="s">
        <v>82</v>
      </c>
      <c r="G3" s="6" t="s">
        <v>83</v>
      </c>
    </row>
    <row r="4" spans="1:7" x14ac:dyDescent="0.4">
      <c r="A4" s="6" t="s">
        <v>84</v>
      </c>
      <c r="B4" s="6" t="s">
        <v>85</v>
      </c>
      <c r="C4" s="6">
        <v>2</v>
      </c>
      <c r="D4" s="6" t="s">
        <v>86</v>
      </c>
      <c r="E4" s="10">
        <v>143000</v>
      </c>
      <c r="F4" s="6" t="s">
        <v>87</v>
      </c>
      <c r="G4" s="10">
        <v>0</v>
      </c>
    </row>
    <row r="5" spans="1:7" x14ac:dyDescent="0.4">
      <c r="A5" s="6" t="s">
        <v>88</v>
      </c>
      <c r="B5" s="6" t="s">
        <v>89</v>
      </c>
      <c r="C5" s="6">
        <v>1</v>
      </c>
      <c r="D5" s="6" t="s">
        <v>90</v>
      </c>
      <c r="E5" s="10">
        <v>69900</v>
      </c>
      <c r="F5" s="6" t="s">
        <v>91</v>
      </c>
      <c r="G5" s="10">
        <v>2097</v>
      </c>
    </row>
    <row r="6" spans="1:7" x14ac:dyDescent="0.4">
      <c r="A6" s="6" t="s">
        <v>92</v>
      </c>
      <c r="B6" s="6" t="s">
        <v>93</v>
      </c>
      <c r="C6" s="6">
        <v>2</v>
      </c>
      <c r="D6" s="6" t="s">
        <v>94</v>
      </c>
      <c r="E6" s="10">
        <v>108000</v>
      </c>
      <c r="F6" s="6" t="s">
        <v>95</v>
      </c>
      <c r="G6" s="10">
        <v>7560</v>
      </c>
    </row>
    <row r="7" spans="1:7" x14ac:dyDescent="0.4">
      <c r="A7" s="6" t="s">
        <v>96</v>
      </c>
      <c r="B7" s="6" t="s">
        <v>97</v>
      </c>
      <c r="C7" s="6">
        <v>3</v>
      </c>
      <c r="D7" s="6" t="s">
        <v>86</v>
      </c>
      <c r="E7" s="10">
        <v>121000</v>
      </c>
      <c r="F7" s="6" t="s">
        <v>95</v>
      </c>
      <c r="G7" s="10">
        <v>6050</v>
      </c>
    </row>
    <row r="8" spans="1:7" x14ac:dyDescent="0.4">
      <c r="A8" s="6" t="s">
        <v>98</v>
      </c>
      <c r="B8" s="6" t="s">
        <v>99</v>
      </c>
      <c r="C8" s="6">
        <v>2</v>
      </c>
      <c r="D8" s="6" t="s">
        <v>90</v>
      </c>
      <c r="E8" s="10">
        <v>168700</v>
      </c>
      <c r="F8" s="6" t="s">
        <v>91</v>
      </c>
      <c r="G8" s="10">
        <v>5061</v>
      </c>
    </row>
    <row r="9" spans="1:7" x14ac:dyDescent="0.4">
      <c r="A9" s="6" t="s">
        <v>100</v>
      </c>
      <c r="B9" s="6" t="s">
        <v>101</v>
      </c>
      <c r="C9" s="6">
        <v>1</v>
      </c>
      <c r="D9" s="6" t="s">
        <v>86</v>
      </c>
      <c r="E9" s="10">
        <v>46800</v>
      </c>
      <c r="F9" s="6" t="s">
        <v>91</v>
      </c>
      <c r="G9" s="10">
        <v>2340</v>
      </c>
    </row>
    <row r="10" spans="1:7" x14ac:dyDescent="0.4">
      <c r="A10" s="6" t="s">
        <v>102</v>
      </c>
      <c r="B10" s="6" t="s">
        <v>103</v>
      </c>
      <c r="C10" s="6">
        <v>1</v>
      </c>
      <c r="D10" s="6" t="s">
        <v>90</v>
      </c>
      <c r="E10" s="10">
        <v>57900</v>
      </c>
      <c r="F10" s="6" t="s">
        <v>91</v>
      </c>
      <c r="G10" s="10">
        <v>1737</v>
      </c>
    </row>
    <row r="11" spans="1:7" x14ac:dyDescent="0.4">
      <c r="A11" s="6" t="s">
        <v>104</v>
      </c>
      <c r="B11" s="6" t="s">
        <v>105</v>
      </c>
      <c r="C11" s="6">
        <v>1</v>
      </c>
      <c r="D11" s="6" t="s">
        <v>86</v>
      </c>
      <c r="E11" s="10">
        <v>80000</v>
      </c>
      <c r="F11" s="6" t="s">
        <v>91</v>
      </c>
      <c r="G11" s="10">
        <v>4000</v>
      </c>
    </row>
    <row r="12" spans="1:7" x14ac:dyDescent="0.4">
      <c r="A12" s="6" t="s">
        <v>106</v>
      </c>
      <c r="B12" s="6" t="s">
        <v>107</v>
      </c>
      <c r="C12" s="6">
        <v>1</v>
      </c>
      <c r="D12" s="6" t="s">
        <v>90</v>
      </c>
      <c r="E12" s="10">
        <v>71500</v>
      </c>
      <c r="F12" s="6" t="s">
        <v>87</v>
      </c>
      <c r="G12" s="10">
        <v>0</v>
      </c>
    </row>
    <row r="13" spans="1:7" x14ac:dyDescent="0.4">
      <c r="A13" s="6" t="s">
        <v>108</v>
      </c>
      <c r="B13" s="6" t="s">
        <v>109</v>
      </c>
      <c r="C13" s="6">
        <v>3</v>
      </c>
      <c r="D13" s="6" t="s">
        <v>86</v>
      </c>
      <c r="E13" s="10">
        <v>204700</v>
      </c>
      <c r="F13" s="6" t="s">
        <v>87</v>
      </c>
      <c r="G13" s="10">
        <v>0</v>
      </c>
    </row>
    <row r="14" spans="1:7" x14ac:dyDescent="0.4">
      <c r="A14" s="6" t="s">
        <v>110</v>
      </c>
      <c r="B14" s="6" t="s">
        <v>111</v>
      </c>
      <c r="C14" s="6">
        <v>3</v>
      </c>
      <c r="D14" s="6" t="s">
        <v>90</v>
      </c>
      <c r="E14" s="10">
        <v>214500</v>
      </c>
      <c r="F14" s="6" t="s">
        <v>91</v>
      </c>
      <c r="G14" s="10">
        <v>6435</v>
      </c>
    </row>
    <row r="15" spans="1:7" x14ac:dyDescent="0.4">
      <c r="A15" s="6" t="s">
        <v>112</v>
      </c>
      <c r="B15" s="6" t="s">
        <v>113</v>
      </c>
      <c r="C15" s="6">
        <v>1</v>
      </c>
      <c r="D15" s="6" t="s">
        <v>86</v>
      </c>
      <c r="E15" s="10">
        <v>92300</v>
      </c>
      <c r="F15" s="6" t="s">
        <v>95</v>
      </c>
      <c r="G15" s="10">
        <v>4615</v>
      </c>
    </row>
    <row r="16" spans="1:7" x14ac:dyDescent="0.4">
      <c r="A16" s="6" t="s">
        <v>114</v>
      </c>
      <c r="B16" s="6" t="s">
        <v>115</v>
      </c>
      <c r="C16" s="6">
        <v>2</v>
      </c>
      <c r="D16" s="6" t="s">
        <v>94</v>
      </c>
      <c r="E16" s="10">
        <v>154000</v>
      </c>
      <c r="F16" s="6" t="s">
        <v>87</v>
      </c>
      <c r="G16" s="10">
        <v>0</v>
      </c>
    </row>
    <row r="17" spans="1:7" x14ac:dyDescent="0.4">
      <c r="A17" s="6" t="s">
        <v>116</v>
      </c>
      <c r="B17" s="6" t="s">
        <v>117</v>
      </c>
      <c r="C17" s="6">
        <v>3</v>
      </c>
      <c r="D17" s="6" t="s">
        <v>90</v>
      </c>
      <c r="E17" s="10">
        <v>245000</v>
      </c>
      <c r="F17" s="6" t="s">
        <v>91</v>
      </c>
      <c r="G17" s="10">
        <v>7350</v>
      </c>
    </row>
    <row r="18" spans="1:7" x14ac:dyDescent="0.4">
      <c r="A18" s="6" t="s">
        <v>118</v>
      </c>
      <c r="B18" s="6" t="s">
        <v>119</v>
      </c>
      <c r="C18" s="6">
        <v>3</v>
      </c>
      <c r="D18" s="6" t="s">
        <v>94</v>
      </c>
      <c r="E18" s="10">
        <v>197800</v>
      </c>
      <c r="F18" s="6" t="s">
        <v>91</v>
      </c>
      <c r="G18" s="10">
        <v>13846</v>
      </c>
    </row>
    <row r="21" spans="1:7" x14ac:dyDescent="0.4">
      <c r="A21" s="33" t="s">
        <v>234</v>
      </c>
      <c r="B21" s="33" t="s">
        <v>236</v>
      </c>
    </row>
    <row r="22" spans="1:7" x14ac:dyDescent="0.4">
      <c r="A22" s="33" t="s">
        <v>235</v>
      </c>
      <c r="B22" s="33" t="b">
        <f>E4&gt;=AVERAGE(E4:E18)</f>
        <v>1</v>
      </c>
    </row>
    <row r="25" spans="1:7" x14ac:dyDescent="0.4">
      <c r="A25" t="s">
        <v>237</v>
      </c>
      <c r="B25" t="s">
        <v>238</v>
      </c>
      <c r="C25" t="s">
        <v>234</v>
      </c>
      <c r="D25" t="s">
        <v>239</v>
      </c>
      <c r="E25" t="s">
        <v>240</v>
      </c>
    </row>
    <row r="26" spans="1:7" x14ac:dyDescent="0.4">
      <c r="A26" s="6" t="s">
        <v>98</v>
      </c>
      <c r="B26" s="6" t="s">
        <v>99</v>
      </c>
      <c r="C26" s="6" t="s">
        <v>90</v>
      </c>
      <c r="D26" s="10">
        <v>168700</v>
      </c>
      <c r="E26" s="6" t="s">
        <v>91</v>
      </c>
    </row>
    <row r="27" spans="1:7" x14ac:dyDescent="0.4">
      <c r="A27" s="6" t="s">
        <v>110</v>
      </c>
      <c r="B27" s="6" t="s">
        <v>111</v>
      </c>
      <c r="C27" s="6" t="s">
        <v>90</v>
      </c>
      <c r="D27" s="10">
        <v>214500</v>
      </c>
      <c r="E27" s="6" t="s">
        <v>91</v>
      </c>
    </row>
    <row r="28" spans="1:7" x14ac:dyDescent="0.4">
      <c r="A28" s="6" t="s">
        <v>116</v>
      </c>
      <c r="B28" s="6" t="s">
        <v>117</v>
      </c>
      <c r="C28" s="6" t="s">
        <v>90</v>
      </c>
      <c r="D28" s="10">
        <v>245000</v>
      </c>
      <c r="E28" s="6" t="s">
        <v>91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>
      <selection activeCell="D3" sqref="D3"/>
    </sheetView>
  </sheetViews>
  <sheetFormatPr defaultRowHeight="17.399999999999999" x14ac:dyDescent="0.4"/>
  <cols>
    <col min="4" max="4" width="10.59765625" bestFit="1" customWidth="1"/>
    <col min="7" max="7" width="10.69921875" bestFit="1" customWidth="1"/>
  </cols>
  <sheetData>
    <row r="1" spans="1:9" x14ac:dyDescent="0.4">
      <c r="A1" s="3" t="s">
        <v>241</v>
      </c>
      <c r="B1" s="5" t="s">
        <v>196</v>
      </c>
      <c r="F1" s="4" t="s">
        <v>1</v>
      </c>
      <c r="G1" s="5" t="s">
        <v>2</v>
      </c>
    </row>
    <row r="2" spans="1:9" x14ac:dyDescent="0.4">
      <c r="A2" s="6" t="s">
        <v>197</v>
      </c>
      <c r="B2" s="6" t="s">
        <v>198</v>
      </c>
      <c r="C2" s="6" t="s">
        <v>199</v>
      </c>
      <c r="D2" s="7" t="s">
        <v>200</v>
      </c>
      <c r="F2" s="6" t="s">
        <v>5</v>
      </c>
      <c r="G2" s="6" t="s">
        <v>0</v>
      </c>
      <c r="H2" s="6" t="s">
        <v>6</v>
      </c>
      <c r="I2" s="7" t="s">
        <v>7</v>
      </c>
    </row>
    <row r="3" spans="1:9" x14ac:dyDescent="0.4">
      <c r="A3" s="6" t="s">
        <v>201</v>
      </c>
      <c r="B3" s="8">
        <v>16800</v>
      </c>
      <c r="C3" s="8">
        <v>1200</v>
      </c>
      <c r="D3" s="6" t="str">
        <f>_xlfn.IFS(MID(A3,3,1)="1","천안",MID(A3,3,1)="2","아산",MID(A3,3,1)&gt;="3","평택")</f>
        <v>천안</v>
      </c>
      <c r="F3" s="6" t="s">
        <v>10</v>
      </c>
      <c r="G3" s="8">
        <v>38000</v>
      </c>
      <c r="H3" s="6">
        <v>227</v>
      </c>
      <c r="I3" s="6" t="str">
        <f>IF(G3&gt;=LARGE($G$3:$G$11,3),"우수",IF(G3&lt;=SMALL($G$3:$G$11,3),"노력",""))</f>
        <v>노력</v>
      </c>
    </row>
    <row r="4" spans="1:9" x14ac:dyDescent="0.4">
      <c r="A4" s="6" t="s">
        <v>202</v>
      </c>
      <c r="B4" s="8">
        <v>15200</v>
      </c>
      <c r="C4" s="8">
        <v>1500</v>
      </c>
      <c r="D4" s="6" t="str">
        <f t="shared" ref="D4:D11" si="0">_xlfn.IFS(MID(A4,3,1)="1","천안",MID(A4,3,1)="2","아산",MID(A4,3,1)&gt;="3","평택")</f>
        <v>아산</v>
      </c>
      <c r="F4" s="6" t="s">
        <v>8</v>
      </c>
      <c r="G4" s="8">
        <v>39000</v>
      </c>
      <c r="H4" s="6">
        <v>471</v>
      </c>
      <c r="I4" s="6" t="str">
        <f t="shared" ref="I4:I11" si="1">IF(G4&gt;=LARGE($G$3:$G$11,3),"우수",IF(G4&lt;=SMALL($G$3:$G$11,3),"노력",""))</f>
        <v>노력</v>
      </c>
    </row>
    <row r="5" spans="1:9" x14ac:dyDescent="0.4">
      <c r="A5" s="6" t="s">
        <v>203</v>
      </c>
      <c r="B5" s="8">
        <v>13900</v>
      </c>
      <c r="C5" s="8">
        <v>1000</v>
      </c>
      <c r="D5" s="6" t="str">
        <f t="shared" si="0"/>
        <v>평택</v>
      </c>
      <c r="F5" s="6" t="s">
        <v>9</v>
      </c>
      <c r="G5" s="8">
        <v>55000</v>
      </c>
      <c r="H5" s="6">
        <v>369</v>
      </c>
      <c r="I5" s="6" t="str">
        <f t="shared" si="1"/>
        <v>노력</v>
      </c>
    </row>
    <row r="6" spans="1:9" x14ac:dyDescent="0.4">
      <c r="A6" s="6" t="s">
        <v>204</v>
      </c>
      <c r="B6" s="8">
        <v>18100</v>
      </c>
      <c r="C6" s="8">
        <v>1300</v>
      </c>
      <c r="D6" s="6" t="str">
        <f t="shared" si="0"/>
        <v>평택</v>
      </c>
      <c r="F6" s="6" t="s">
        <v>12</v>
      </c>
      <c r="G6" s="8">
        <v>65000</v>
      </c>
      <c r="H6" s="6">
        <v>242</v>
      </c>
      <c r="I6" s="6" t="str">
        <f t="shared" si="1"/>
        <v/>
      </c>
    </row>
    <row r="7" spans="1:9" x14ac:dyDescent="0.4">
      <c r="A7" s="6" t="s">
        <v>205</v>
      </c>
      <c r="B7" s="8">
        <v>16000</v>
      </c>
      <c r="C7" s="8">
        <v>1200</v>
      </c>
      <c r="D7" s="6" t="str">
        <f t="shared" si="0"/>
        <v>천안</v>
      </c>
      <c r="F7" s="6" t="s">
        <v>13</v>
      </c>
      <c r="G7" s="8">
        <v>99000</v>
      </c>
      <c r="H7" s="6">
        <v>105</v>
      </c>
      <c r="I7" s="6" t="str">
        <f t="shared" si="1"/>
        <v/>
      </c>
    </row>
    <row r="8" spans="1:9" x14ac:dyDescent="0.4">
      <c r="A8" s="6" t="s">
        <v>206</v>
      </c>
      <c r="B8" s="8">
        <v>14300</v>
      </c>
      <c r="C8" s="8">
        <v>1500</v>
      </c>
      <c r="D8" s="6" t="str">
        <f t="shared" si="0"/>
        <v>평택</v>
      </c>
      <c r="F8" s="6" t="s">
        <v>14</v>
      </c>
      <c r="G8" s="8">
        <v>120000</v>
      </c>
      <c r="H8" s="6">
        <v>96</v>
      </c>
      <c r="I8" s="6" t="str">
        <f t="shared" si="1"/>
        <v/>
      </c>
    </row>
    <row r="9" spans="1:9" x14ac:dyDescent="0.4">
      <c r="A9" s="6" t="s">
        <v>207</v>
      </c>
      <c r="B9" s="8">
        <v>15700</v>
      </c>
      <c r="C9" s="8">
        <v>1400</v>
      </c>
      <c r="D9" s="6" t="str">
        <f t="shared" si="0"/>
        <v>평택</v>
      </c>
      <c r="F9" s="6" t="s">
        <v>15</v>
      </c>
      <c r="G9" s="8">
        <v>145000</v>
      </c>
      <c r="H9" s="6">
        <v>209</v>
      </c>
      <c r="I9" s="6" t="str">
        <f t="shared" si="1"/>
        <v>우수</v>
      </c>
    </row>
    <row r="10" spans="1:9" x14ac:dyDescent="0.4">
      <c r="A10" s="6" t="s">
        <v>208</v>
      </c>
      <c r="B10" s="8">
        <v>13300</v>
      </c>
      <c r="C10" s="8">
        <v>1100</v>
      </c>
      <c r="D10" s="6" t="str">
        <f t="shared" si="0"/>
        <v>아산</v>
      </c>
      <c r="F10" s="6" t="s">
        <v>11</v>
      </c>
      <c r="G10" s="8">
        <v>150000</v>
      </c>
      <c r="H10" s="6">
        <v>258</v>
      </c>
      <c r="I10" s="6" t="str">
        <f t="shared" si="1"/>
        <v>우수</v>
      </c>
    </row>
    <row r="11" spans="1:9" x14ac:dyDescent="0.4">
      <c r="A11" s="6" t="s">
        <v>209</v>
      </c>
      <c r="B11" s="8">
        <v>14900</v>
      </c>
      <c r="C11" s="8">
        <v>1300</v>
      </c>
      <c r="D11" s="6" t="str">
        <f t="shared" si="0"/>
        <v>천안</v>
      </c>
      <c r="F11" s="6" t="s">
        <v>16</v>
      </c>
      <c r="G11" s="8">
        <v>185000</v>
      </c>
      <c r="H11" s="6">
        <v>88</v>
      </c>
      <c r="I11" s="6" t="str">
        <f t="shared" si="1"/>
        <v>우수</v>
      </c>
    </row>
    <row r="13" spans="1:9" x14ac:dyDescent="0.4">
      <c r="A13" s="4" t="s">
        <v>17</v>
      </c>
      <c r="B13" s="5" t="s">
        <v>18</v>
      </c>
      <c r="F13" s="4" t="s">
        <v>19</v>
      </c>
      <c r="G13" s="5" t="s">
        <v>182</v>
      </c>
    </row>
    <row r="14" spans="1:9" x14ac:dyDescent="0.4">
      <c r="A14" s="6" t="s">
        <v>20</v>
      </c>
      <c r="B14" s="6" t="s">
        <v>3</v>
      </c>
      <c r="C14" s="6" t="s">
        <v>21</v>
      </c>
      <c r="D14" s="6" t="s">
        <v>22</v>
      </c>
      <c r="F14" s="6" t="s">
        <v>183</v>
      </c>
      <c r="G14" s="6" t="s">
        <v>149</v>
      </c>
      <c r="H14" s="6" t="s">
        <v>184</v>
      </c>
      <c r="I14" s="7" t="s">
        <v>185</v>
      </c>
    </row>
    <row r="15" spans="1:9" x14ac:dyDescent="0.4">
      <c r="A15" s="6" t="s">
        <v>23</v>
      </c>
      <c r="B15" s="6" t="s">
        <v>24</v>
      </c>
      <c r="C15" s="6" t="s">
        <v>25</v>
      </c>
      <c r="D15" s="8">
        <v>3010000</v>
      </c>
      <c r="F15" s="6" t="s">
        <v>186</v>
      </c>
      <c r="G15" s="17">
        <v>45602</v>
      </c>
      <c r="H15" s="6">
        <v>4</v>
      </c>
      <c r="I15" s="6" t="str">
        <f>MONTH(WORKDAY(G15,H15))&amp;"/"&amp;DAY(WORKDAY(G15,H15))</f>
        <v>11/12</v>
      </c>
    </row>
    <row r="16" spans="1:9" x14ac:dyDescent="0.4">
      <c r="A16" s="6" t="s">
        <v>26</v>
      </c>
      <c r="B16" s="6" t="s">
        <v>27</v>
      </c>
      <c r="C16" s="6" t="s">
        <v>28</v>
      </c>
      <c r="D16" s="8">
        <v>2560000</v>
      </c>
      <c r="F16" s="6" t="s">
        <v>187</v>
      </c>
      <c r="G16" s="17">
        <v>45602</v>
      </c>
      <c r="H16" s="6">
        <v>6</v>
      </c>
      <c r="I16" s="6" t="str">
        <f t="shared" ref="I16:I24" si="2">MONTH(WORKDAY(G16,H16))&amp;"/"&amp;DAY(WORKDAY(G16,H16))</f>
        <v>11/14</v>
      </c>
    </row>
    <row r="17" spans="1:9" x14ac:dyDescent="0.4">
      <c r="A17" s="6" t="s">
        <v>29</v>
      </c>
      <c r="B17" s="6" t="s">
        <v>30</v>
      </c>
      <c r="C17" s="6" t="s">
        <v>31</v>
      </c>
      <c r="D17" s="8">
        <v>3360000</v>
      </c>
      <c r="F17" s="6" t="s">
        <v>188</v>
      </c>
      <c r="G17" s="17">
        <v>45603</v>
      </c>
      <c r="H17" s="6">
        <v>5</v>
      </c>
      <c r="I17" s="6" t="str">
        <f t="shared" si="2"/>
        <v>11/14</v>
      </c>
    </row>
    <row r="18" spans="1:9" x14ac:dyDescent="0.4">
      <c r="A18" s="6" t="s">
        <v>32</v>
      </c>
      <c r="B18" s="6" t="s">
        <v>33</v>
      </c>
      <c r="C18" s="6" t="s">
        <v>25</v>
      </c>
      <c r="D18" s="8">
        <v>3630000</v>
      </c>
      <c r="F18" s="6" t="s">
        <v>189</v>
      </c>
      <c r="G18" s="17">
        <v>45604</v>
      </c>
      <c r="H18" s="6">
        <v>5</v>
      </c>
      <c r="I18" s="6" t="str">
        <f t="shared" si="2"/>
        <v>11/15</v>
      </c>
    </row>
    <row r="19" spans="1:9" x14ac:dyDescent="0.4">
      <c r="A19" s="6" t="s">
        <v>34</v>
      </c>
      <c r="B19" s="6" t="s">
        <v>35</v>
      </c>
      <c r="C19" s="6" t="s">
        <v>28</v>
      </c>
      <c r="D19" s="8">
        <v>4010000</v>
      </c>
      <c r="F19" s="6" t="s">
        <v>190</v>
      </c>
      <c r="G19" s="17">
        <v>45604</v>
      </c>
      <c r="H19" s="6">
        <v>3</v>
      </c>
      <c r="I19" s="6" t="str">
        <f t="shared" si="2"/>
        <v>11/13</v>
      </c>
    </row>
    <row r="20" spans="1:9" x14ac:dyDescent="0.4">
      <c r="A20" s="6" t="s">
        <v>36</v>
      </c>
      <c r="B20" s="6" t="s">
        <v>37</v>
      </c>
      <c r="C20" s="6" t="s">
        <v>31</v>
      </c>
      <c r="D20" s="8">
        <v>3060000</v>
      </c>
      <c r="F20" s="6" t="s">
        <v>191</v>
      </c>
      <c r="G20" s="17">
        <v>45604</v>
      </c>
      <c r="H20" s="6">
        <v>4</v>
      </c>
      <c r="I20" s="6" t="str">
        <f t="shared" si="2"/>
        <v>11/14</v>
      </c>
    </row>
    <row r="21" spans="1:9" x14ac:dyDescent="0.4">
      <c r="A21" s="6" t="s">
        <v>38</v>
      </c>
      <c r="B21" s="6" t="s">
        <v>39</v>
      </c>
      <c r="C21" s="6" t="s">
        <v>25</v>
      </c>
      <c r="D21" s="8">
        <v>4210000</v>
      </c>
      <c r="F21" s="6" t="s">
        <v>192</v>
      </c>
      <c r="G21" s="17">
        <v>45605</v>
      </c>
      <c r="H21" s="6">
        <v>5</v>
      </c>
      <c r="I21" s="6" t="str">
        <f t="shared" si="2"/>
        <v>11/15</v>
      </c>
    </row>
    <row r="22" spans="1:9" x14ac:dyDescent="0.4">
      <c r="A22" s="6" t="s">
        <v>40</v>
      </c>
      <c r="B22" s="6" t="s">
        <v>41</v>
      </c>
      <c r="C22" s="6" t="s">
        <v>31</v>
      </c>
      <c r="D22" s="8">
        <v>3900000</v>
      </c>
      <c r="F22" s="6" t="s">
        <v>193</v>
      </c>
      <c r="G22" s="17">
        <v>45606</v>
      </c>
      <c r="H22" s="6">
        <v>3</v>
      </c>
      <c r="I22" s="6" t="str">
        <f t="shared" si="2"/>
        <v>11/13</v>
      </c>
    </row>
    <row r="23" spans="1:9" x14ac:dyDescent="0.4">
      <c r="A23" s="6" t="s">
        <v>42</v>
      </c>
      <c r="B23" s="6" t="s">
        <v>43</v>
      </c>
      <c r="C23" s="6" t="s">
        <v>28</v>
      </c>
      <c r="D23" s="8">
        <v>4190000</v>
      </c>
      <c r="F23" s="6" t="s">
        <v>194</v>
      </c>
      <c r="G23" s="17">
        <v>45609</v>
      </c>
      <c r="H23" s="6">
        <v>6</v>
      </c>
      <c r="I23" s="6" t="str">
        <f t="shared" si="2"/>
        <v>11/21</v>
      </c>
    </row>
    <row r="24" spans="1:9" x14ac:dyDescent="0.4">
      <c r="A24" s="19" t="s">
        <v>44</v>
      </c>
      <c r="B24" s="20"/>
      <c r="C24" s="21"/>
      <c r="D24" s="8">
        <f>SUMIF(C15:C23,"영업부",D15:D23)/COUNTIF(C15:C23,"영업부")</f>
        <v>3440000</v>
      </c>
      <c r="F24" s="6" t="s">
        <v>195</v>
      </c>
      <c r="G24" s="17">
        <v>45609</v>
      </c>
      <c r="H24" s="6">
        <v>4</v>
      </c>
      <c r="I24" s="6" t="str">
        <f t="shared" si="2"/>
        <v>11/19</v>
      </c>
    </row>
    <row r="26" spans="1:9" x14ac:dyDescent="0.4">
      <c r="A26" s="4" t="s">
        <v>45</v>
      </c>
      <c r="B26" s="5" t="s">
        <v>46</v>
      </c>
    </row>
    <row r="27" spans="1:9" x14ac:dyDescent="0.4">
      <c r="A27" s="6" t="s">
        <v>47</v>
      </c>
      <c r="B27" s="6" t="s">
        <v>48</v>
      </c>
      <c r="C27" s="6" t="s">
        <v>49</v>
      </c>
    </row>
    <row r="28" spans="1:9" x14ac:dyDescent="0.4">
      <c r="A28" s="9">
        <v>0.13749999999999998</v>
      </c>
      <c r="B28" s="8">
        <v>10890</v>
      </c>
      <c r="C28" s="6" t="s">
        <v>50</v>
      </c>
    </row>
    <row r="29" spans="1:9" x14ac:dyDescent="0.4">
      <c r="A29" s="9">
        <v>0.11458333333333333</v>
      </c>
      <c r="B29" s="8">
        <v>9075</v>
      </c>
      <c r="C29" s="6" t="s">
        <v>51</v>
      </c>
    </row>
    <row r="30" spans="1:9" x14ac:dyDescent="0.4">
      <c r="A30" s="9">
        <v>0.18680555555555556</v>
      </c>
      <c r="B30" s="8">
        <v>14795</v>
      </c>
      <c r="C30" s="6" t="s">
        <v>52</v>
      </c>
    </row>
    <row r="31" spans="1:9" x14ac:dyDescent="0.4">
      <c r="A31" s="9">
        <v>0.24027777777777778</v>
      </c>
      <c r="B31" s="8">
        <v>19030</v>
      </c>
      <c r="C31" s="6" t="s">
        <v>53</v>
      </c>
    </row>
    <row r="32" spans="1:9" x14ac:dyDescent="0.4">
      <c r="A32" s="9">
        <v>7.8472222222222221E-2</v>
      </c>
      <c r="B32" s="8">
        <v>6215</v>
      </c>
      <c r="C32" s="6" t="s">
        <v>54</v>
      </c>
    </row>
    <row r="33" spans="1:6" x14ac:dyDescent="0.4">
      <c r="A33" s="9">
        <v>0.15625</v>
      </c>
      <c r="B33" s="8">
        <v>12375</v>
      </c>
      <c r="C33" s="6" t="s">
        <v>55</v>
      </c>
    </row>
    <row r="34" spans="1:6" x14ac:dyDescent="0.4">
      <c r="A34" s="9">
        <v>0.17222222222222225</v>
      </c>
      <c r="B34" s="8">
        <v>13640</v>
      </c>
      <c r="C34" s="6" t="s">
        <v>56</v>
      </c>
      <c r="D34" s="19" t="s">
        <v>57</v>
      </c>
      <c r="E34" s="20"/>
      <c r="F34" s="21"/>
    </row>
    <row r="35" spans="1:6" x14ac:dyDescent="0.4">
      <c r="A35" s="9">
        <v>0.10902777777777778</v>
      </c>
      <c r="B35" s="8">
        <v>8635</v>
      </c>
      <c r="C35" s="6" t="s">
        <v>58</v>
      </c>
      <c r="D35" s="22" t="str">
        <f>VLOOKUP(SMALL(B28:B35,1),B28:C35,2,FALSE)</f>
        <v>김서하</v>
      </c>
      <c r="E35" s="23"/>
      <c r="F35" s="24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topLeftCell="A7" workbookViewId="0">
      <selection activeCell="G18" sqref="G18"/>
    </sheetView>
  </sheetViews>
  <sheetFormatPr defaultRowHeight="17.399999999999999" outlineLevelRow="3" x14ac:dyDescent="0.4"/>
  <cols>
    <col min="1" max="1" width="10.3984375" bestFit="1" customWidth="1"/>
    <col min="2" max="3" width="9.796875" customWidth="1"/>
    <col min="4" max="5" width="10.59765625" bestFit="1" customWidth="1"/>
    <col min="6" max="6" width="11.69921875" bestFit="1" customWidth="1"/>
  </cols>
  <sheetData>
    <row r="1" spans="1:6" ht="21" x14ac:dyDescent="0.4">
      <c r="A1" s="18" t="s">
        <v>120</v>
      </c>
      <c r="B1" s="18"/>
      <c r="C1" s="18"/>
      <c r="D1" s="18"/>
      <c r="E1" s="18"/>
      <c r="F1" s="18"/>
    </row>
    <row r="3" spans="1:6" x14ac:dyDescent="0.4">
      <c r="A3" s="38" t="s">
        <v>60</v>
      </c>
      <c r="B3" s="38" t="s">
        <v>121</v>
      </c>
      <c r="C3" s="38" t="s">
        <v>122</v>
      </c>
      <c r="D3" s="38" t="s">
        <v>123</v>
      </c>
      <c r="E3" s="38" t="s">
        <v>124</v>
      </c>
      <c r="F3" s="38" t="s">
        <v>125</v>
      </c>
    </row>
    <row r="4" spans="1:6" outlineLevel="3" x14ac:dyDescent="0.4">
      <c r="A4" s="6" t="s">
        <v>129</v>
      </c>
      <c r="B4" s="6" t="s">
        <v>130</v>
      </c>
      <c r="C4" s="6" t="s">
        <v>131</v>
      </c>
      <c r="D4" s="8">
        <v>8180000</v>
      </c>
      <c r="E4" s="8">
        <v>2372200</v>
      </c>
      <c r="F4" s="8">
        <f>D4+E4</f>
        <v>10552200</v>
      </c>
    </row>
    <row r="5" spans="1:6" outlineLevel="3" x14ac:dyDescent="0.4">
      <c r="A5" s="6" t="s">
        <v>129</v>
      </c>
      <c r="B5" s="6" t="s">
        <v>136</v>
      </c>
      <c r="C5" s="6" t="s">
        <v>131</v>
      </c>
      <c r="D5" s="8">
        <v>7520000</v>
      </c>
      <c r="E5" s="8">
        <v>2481600</v>
      </c>
      <c r="F5" s="8">
        <f>D5+E5</f>
        <v>10001600</v>
      </c>
    </row>
    <row r="6" spans="1:6" outlineLevel="3" x14ac:dyDescent="0.4">
      <c r="A6" s="6" t="s">
        <v>129</v>
      </c>
      <c r="B6" s="6" t="s">
        <v>137</v>
      </c>
      <c r="C6" s="6" t="s">
        <v>131</v>
      </c>
      <c r="D6" s="8">
        <v>7800000</v>
      </c>
      <c r="E6" s="8">
        <v>3588000</v>
      </c>
      <c r="F6" s="8">
        <f>D6+E6</f>
        <v>11388000</v>
      </c>
    </row>
    <row r="7" spans="1:6" outlineLevel="3" x14ac:dyDescent="0.4">
      <c r="A7" s="6" t="s">
        <v>129</v>
      </c>
      <c r="B7" s="6" t="s">
        <v>141</v>
      </c>
      <c r="C7" s="6" t="s">
        <v>131</v>
      </c>
      <c r="D7" s="8">
        <v>6930000</v>
      </c>
      <c r="E7" s="8">
        <v>1137600</v>
      </c>
      <c r="F7" s="8">
        <f>D7+E7</f>
        <v>8067600</v>
      </c>
    </row>
    <row r="8" spans="1:6" outlineLevel="2" x14ac:dyDescent="0.4">
      <c r="A8" s="34" t="s">
        <v>246</v>
      </c>
      <c r="B8" s="6"/>
      <c r="C8" s="6"/>
      <c r="D8" s="8">
        <f>SUBTOTAL(5,D4:D7)</f>
        <v>6930000</v>
      </c>
      <c r="E8" s="8">
        <f>SUBTOTAL(5,E4:E7)</f>
        <v>1137600</v>
      </c>
      <c r="F8" s="8">
        <f>SUBTOTAL(5,F4:F7)</f>
        <v>8067600</v>
      </c>
    </row>
    <row r="9" spans="1:6" outlineLevel="1" x14ac:dyDescent="0.4">
      <c r="A9" s="34" t="s">
        <v>242</v>
      </c>
      <c r="B9" s="6"/>
      <c r="C9" s="6"/>
      <c r="D9" s="8">
        <f>SUBTOTAL(4,D4:D7)</f>
        <v>8180000</v>
      </c>
      <c r="E9" s="8">
        <f>SUBTOTAL(4,E4:E7)</f>
        <v>3588000</v>
      </c>
      <c r="F9" s="8">
        <f>SUBTOTAL(4,F4:F7)</f>
        <v>11388000</v>
      </c>
    </row>
    <row r="10" spans="1:6" outlineLevel="3" x14ac:dyDescent="0.4">
      <c r="A10" s="6" t="s">
        <v>126</v>
      </c>
      <c r="B10" s="6" t="s">
        <v>127</v>
      </c>
      <c r="C10" s="6" t="s">
        <v>128</v>
      </c>
      <c r="D10" s="8">
        <v>2910000</v>
      </c>
      <c r="E10" s="8">
        <v>1338600</v>
      </c>
      <c r="F10" s="8">
        <f>D10+E10</f>
        <v>4248600</v>
      </c>
    </row>
    <row r="11" spans="1:6" outlineLevel="3" x14ac:dyDescent="0.4">
      <c r="A11" s="6" t="s">
        <v>126</v>
      </c>
      <c r="B11" s="6" t="s">
        <v>135</v>
      </c>
      <c r="C11" s="6" t="s">
        <v>128</v>
      </c>
      <c r="D11" s="8">
        <v>6610000</v>
      </c>
      <c r="E11" s="8">
        <v>2511800</v>
      </c>
      <c r="F11" s="8">
        <f>D11+E11</f>
        <v>9121800</v>
      </c>
    </row>
    <row r="12" spans="1:6" outlineLevel="3" x14ac:dyDescent="0.4">
      <c r="A12" s="6" t="s">
        <v>126</v>
      </c>
      <c r="B12" s="6" t="s">
        <v>139</v>
      </c>
      <c r="C12" s="6" t="s">
        <v>140</v>
      </c>
      <c r="D12" s="8">
        <v>5810000</v>
      </c>
      <c r="E12" s="8">
        <v>871500</v>
      </c>
      <c r="F12" s="8">
        <f>D12+E12</f>
        <v>6681500</v>
      </c>
    </row>
    <row r="13" spans="1:6" outlineLevel="3" x14ac:dyDescent="0.4">
      <c r="A13" s="6" t="s">
        <v>126</v>
      </c>
      <c r="B13" s="6" t="s">
        <v>142</v>
      </c>
      <c r="C13" s="6" t="s">
        <v>140</v>
      </c>
      <c r="D13" s="8">
        <v>3820000</v>
      </c>
      <c r="E13" s="8">
        <v>1184200</v>
      </c>
      <c r="F13" s="8">
        <f>D13+E13</f>
        <v>5004200</v>
      </c>
    </row>
    <row r="14" spans="1:6" outlineLevel="2" x14ac:dyDescent="0.4">
      <c r="A14" s="34" t="s">
        <v>247</v>
      </c>
      <c r="B14" s="6"/>
      <c r="C14" s="6"/>
      <c r="D14" s="8">
        <f>SUBTOTAL(5,D10:D13)</f>
        <v>2910000</v>
      </c>
      <c r="E14" s="8">
        <f>SUBTOTAL(5,E10:E13)</f>
        <v>871500</v>
      </c>
      <c r="F14" s="8">
        <f>SUBTOTAL(5,F10:F13)</f>
        <v>4248600</v>
      </c>
    </row>
    <row r="15" spans="1:6" outlineLevel="1" x14ac:dyDescent="0.4">
      <c r="A15" s="34" t="s">
        <v>243</v>
      </c>
      <c r="B15" s="6"/>
      <c r="C15" s="6"/>
      <c r="D15" s="8">
        <f>SUBTOTAL(4,D10:D13)</f>
        <v>6610000</v>
      </c>
      <c r="E15" s="8">
        <f>SUBTOTAL(4,E10:E13)</f>
        <v>2511800</v>
      </c>
      <c r="F15" s="8">
        <f>SUBTOTAL(4,F10:F13)</f>
        <v>9121800</v>
      </c>
    </row>
    <row r="16" spans="1:6" outlineLevel="3" x14ac:dyDescent="0.4">
      <c r="A16" s="6" t="s">
        <v>132</v>
      </c>
      <c r="B16" s="6" t="s">
        <v>133</v>
      </c>
      <c r="C16" s="6" t="s">
        <v>128</v>
      </c>
      <c r="D16" s="8">
        <v>2220000</v>
      </c>
      <c r="E16" s="8">
        <v>888000</v>
      </c>
      <c r="F16" s="8">
        <f>D16+E16</f>
        <v>3108000</v>
      </c>
    </row>
    <row r="17" spans="1:6" outlineLevel="3" x14ac:dyDescent="0.4">
      <c r="A17" s="6" t="s">
        <v>132</v>
      </c>
      <c r="B17" s="6" t="s">
        <v>134</v>
      </c>
      <c r="C17" s="6" t="s">
        <v>128</v>
      </c>
      <c r="D17" s="8">
        <v>2170000</v>
      </c>
      <c r="E17" s="8">
        <v>347200</v>
      </c>
      <c r="F17" s="8">
        <f>D17+E17</f>
        <v>2517200</v>
      </c>
    </row>
    <row r="18" spans="1:6" outlineLevel="3" x14ac:dyDescent="0.4">
      <c r="A18" s="6" t="s">
        <v>132</v>
      </c>
      <c r="B18" s="6" t="s">
        <v>138</v>
      </c>
      <c r="C18" s="6" t="s">
        <v>131</v>
      </c>
      <c r="D18" s="8">
        <v>1030000</v>
      </c>
      <c r="E18" s="8">
        <v>442900</v>
      </c>
      <c r="F18" s="8">
        <f>D18+E18</f>
        <v>1472900</v>
      </c>
    </row>
    <row r="19" spans="1:6" outlineLevel="3" x14ac:dyDescent="0.4">
      <c r="A19" s="6" t="s">
        <v>132</v>
      </c>
      <c r="B19" s="6" t="s">
        <v>143</v>
      </c>
      <c r="C19" s="6" t="s">
        <v>128</v>
      </c>
      <c r="D19" s="8">
        <v>1980000</v>
      </c>
      <c r="E19" s="8">
        <v>990000</v>
      </c>
      <c r="F19" s="8">
        <f>D19+E19</f>
        <v>2970000</v>
      </c>
    </row>
    <row r="20" spans="1:6" outlineLevel="2" x14ac:dyDescent="0.4">
      <c r="A20" s="37" t="s">
        <v>248</v>
      </c>
      <c r="B20" s="35"/>
      <c r="C20" s="35"/>
      <c r="D20" s="36">
        <f>SUBTOTAL(5,D16:D19)</f>
        <v>1030000</v>
      </c>
      <c r="E20" s="36">
        <f>SUBTOTAL(5,E16:E19)</f>
        <v>347200</v>
      </c>
      <c r="F20" s="36">
        <f>SUBTOTAL(5,F16:F19)</f>
        <v>1472900</v>
      </c>
    </row>
    <row r="21" spans="1:6" outlineLevel="1" x14ac:dyDescent="0.4">
      <c r="A21" s="37" t="s">
        <v>244</v>
      </c>
      <c r="B21" s="35"/>
      <c r="C21" s="35"/>
      <c r="D21" s="36">
        <f>SUBTOTAL(4,D16:D19)</f>
        <v>2220000</v>
      </c>
      <c r="E21" s="36">
        <f>SUBTOTAL(4,E16:E19)</f>
        <v>990000</v>
      </c>
      <c r="F21" s="36">
        <f>SUBTOTAL(4,F16:F19)</f>
        <v>3108000</v>
      </c>
    </row>
    <row r="22" spans="1:6" x14ac:dyDescent="0.4">
      <c r="A22" s="37" t="s">
        <v>249</v>
      </c>
      <c r="B22" s="35"/>
      <c r="C22" s="35"/>
      <c r="D22" s="36">
        <f>SUBTOTAL(5,D4:D19)</f>
        <v>1030000</v>
      </c>
      <c r="E22" s="36">
        <f>SUBTOTAL(5,E4:E19)</f>
        <v>347200</v>
      </c>
      <c r="F22" s="36">
        <f>SUBTOTAL(5,F4:F19)</f>
        <v>1472900</v>
      </c>
    </row>
    <row r="23" spans="1:6" x14ac:dyDescent="0.4">
      <c r="A23" s="37" t="s">
        <v>245</v>
      </c>
      <c r="B23" s="35"/>
      <c r="C23" s="35"/>
      <c r="D23" s="36">
        <f>SUBTOTAL(4,D4:D19)</f>
        <v>8180000</v>
      </c>
      <c r="E23" s="36">
        <f>SUBTOTAL(4,E4:E19)</f>
        <v>3588000</v>
      </c>
      <c r="F23" s="36">
        <f>SUBTOTAL(4,F4:F19)</f>
        <v>11388000</v>
      </c>
    </row>
  </sheetData>
  <sortState ref="A4:F19">
    <sortCondition descending="1" ref="A4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activeCell="H12" sqref="H12"/>
    </sheetView>
  </sheetViews>
  <sheetFormatPr defaultRowHeight="17.399999999999999" x14ac:dyDescent="0.4"/>
  <cols>
    <col min="1" max="2" width="10.59765625" customWidth="1"/>
    <col min="4" max="7" width="10.59765625" customWidth="1"/>
  </cols>
  <sheetData>
    <row r="1" spans="1:7" x14ac:dyDescent="0.4">
      <c r="A1" s="25" t="s">
        <v>144</v>
      </c>
      <c r="B1" s="25"/>
    </row>
    <row r="2" spans="1:7" x14ac:dyDescent="0.4">
      <c r="A2" s="13" t="s">
        <v>145</v>
      </c>
      <c r="B2" s="8">
        <v>300000</v>
      </c>
    </row>
    <row r="3" spans="1:7" x14ac:dyDescent="0.4">
      <c r="A3" s="13" t="s">
        <v>146</v>
      </c>
      <c r="B3" s="12">
        <v>2</v>
      </c>
    </row>
    <row r="4" spans="1:7" x14ac:dyDescent="0.4">
      <c r="A4" s="13" t="s">
        <v>147</v>
      </c>
      <c r="B4" s="11">
        <v>0.1</v>
      </c>
    </row>
    <row r="5" spans="1:7" x14ac:dyDescent="0.4">
      <c r="A5" s="13" t="s">
        <v>148</v>
      </c>
      <c r="B5" s="8">
        <f>B2*B3*(1-B4)</f>
        <v>540000</v>
      </c>
    </row>
    <row r="7" spans="1:7" x14ac:dyDescent="0.4">
      <c r="D7" s="26" t="s">
        <v>150</v>
      </c>
      <c r="E7" s="26"/>
      <c r="F7" s="26"/>
      <c r="G7" s="26"/>
    </row>
    <row r="8" spans="1:7" x14ac:dyDescent="0.4">
      <c r="C8" s="8">
        <f>B2*B3*(1-B4)</f>
        <v>540000</v>
      </c>
      <c r="D8" s="14">
        <v>0.05</v>
      </c>
      <c r="E8" s="14">
        <v>0.1</v>
      </c>
      <c r="F8" s="14">
        <v>0.15</v>
      </c>
      <c r="G8" s="14">
        <v>0.2</v>
      </c>
    </row>
    <row r="9" spans="1:7" x14ac:dyDescent="0.4">
      <c r="B9" s="26" t="s">
        <v>149</v>
      </c>
      <c r="C9" s="12">
        <v>1</v>
      </c>
      <c r="D9" s="8">
        <f t="dataTable" ref="D9:G13" dt2D="1" dtr="1" r1="B4" r2="B3"/>
        <v>285000</v>
      </c>
      <c r="E9" s="8">
        <v>270000</v>
      </c>
      <c r="F9" s="8">
        <v>255000</v>
      </c>
      <c r="G9" s="8">
        <v>240000</v>
      </c>
    </row>
    <row r="10" spans="1:7" x14ac:dyDescent="0.4">
      <c r="B10" s="26"/>
      <c r="C10" s="12">
        <v>2</v>
      </c>
      <c r="D10" s="8">
        <v>570000</v>
      </c>
      <c r="E10" s="8">
        <v>540000</v>
      </c>
      <c r="F10" s="8">
        <v>510000</v>
      </c>
      <c r="G10" s="8">
        <v>480000</v>
      </c>
    </row>
    <row r="11" spans="1:7" x14ac:dyDescent="0.4">
      <c r="B11" s="26"/>
      <c r="C11" s="12">
        <v>3</v>
      </c>
      <c r="D11" s="8">
        <v>855000</v>
      </c>
      <c r="E11" s="8">
        <v>810000</v>
      </c>
      <c r="F11" s="8">
        <v>765000</v>
      </c>
      <c r="G11" s="8">
        <v>720000</v>
      </c>
    </row>
    <row r="12" spans="1:7" x14ac:dyDescent="0.4">
      <c r="B12" s="26"/>
      <c r="C12" s="12">
        <v>4</v>
      </c>
      <c r="D12" s="8">
        <v>1140000</v>
      </c>
      <c r="E12" s="8">
        <v>1080000</v>
      </c>
      <c r="F12" s="8">
        <v>1020000</v>
      </c>
      <c r="G12" s="8">
        <v>960000</v>
      </c>
    </row>
    <row r="13" spans="1:7" x14ac:dyDescent="0.4">
      <c r="B13" s="26"/>
      <c r="C13" s="12">
        <v>5</v>
      </c>
      <c r="D13" s="8">
        <v>1425000</v>
      </c>
      <c r="E13" s="8">
        <v>1350000</v>
      </c>
      <c r="F13" s="8">
        <v>1275000</v>
      </c>
      <c r="G13" s="8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activeCell="E13" sqref="E13"/>
    </sheetView>
  </sheetViews>
  <sheetFormatPr defaultRowHeight="17.399999999999999" x14ac:dyDescent="0.4"/>
  <cols>
    <col min="1" max="1" width="9.69921875" bestFit="1" customWidth="1"/>
    <col min="2" max="2" width="9.296875" bestFit="1" customWidth="1"/>
    <col min="3" max="3" width="9.09765625" bestFit="1" customWidth="1"/>
    <col min="5" max="5" width="6.59765625" customWidth="1"/>
  </cols>
  <sheetData>
    <row r="1" spans="1:4" ht="21" x14ac:dyDescent="0.4">
      <c r="A1" s="18" t="s">
        <v>151</v>
      </c>
      <c r="B1" s="18"/>
      <c r="C1" s="18"/>
      <c r="D1" s="18"/>
    </row>
    <row r="3" spans="1:4" x14ac:dyDescent="0.4">
      <c r="A3" s="39" t="s">
        <v>152</v>
      </c>
      <c r="B3" s="6" t="s">
        <v>153</v>
      </c>
      <c r="C3" s="39" t="s">
        <v>154</v>
      </c>
      <c r="D3" s="6" t="s">
        <v>155</v>
      </c>
    </row>
    <row r="4" spans="1:4" x14ac:dyDescent="0.4">
      <c r="A4" s="39" t="s">
        <v>156</v>
      </c>
      <c r="B4" s="8">
        <v>85100</v>
      </c>
      <c r="C4" s="40">
        <v>851</v>
      </c>
      <c r="D4" s="15">
        <f>C4/B4</f>
        <v>0.01</v>
      </c>
    </row>
    <row r="5" spans="1:4" x14ac:dyDescent="0.4">
      <c r="A5" s="39" t="s">
        <v>157</v>
      </c>
      <c r="B5" s="8">
        <v>72700</v>
      </c>
      <c r="C5" s="40">
        <v>145</v>
      </c>
      <c r="D5" s="15">
        <f t="shared" ref="D5:D13" si="0">C5/B5</f>
        <v>1.9944979367262725E-3</v>
      </c>
    </row>
    <row r="6" spans="1:4" x14ac:dyDescent="0.4">
      <c r="A6" s="39" t="s">
        <v>158</v>
      </c>
      <c r="B6" s="8">
        <v>153200</v>
      </c>
      <c r="C6" s="40">
        <v>1379</v>
      </c>
      <c r="D6" s="15">
        <f t="shared" si="0"/>
        <v>9.0013054830287206E-3</v>
      </c>
    </row>
    <row r="7" spans="1:4" x14ac:dyDescent="0.4">
      <c r="A7" s="39" t="s">
        <v>159</v>
      </c>
      <c r="B7" s="8">
        <v>196300</v>
      </c>
      <c r="C7" s="40">
        <v>785</v>
      </c>
      <c r="D7" s="15">
        <f t="shared" si="0"/>
        <v>3.9989811512990319E-3</v>
      </c>
    </row>
    <row r="8" spans="1:4" x14ac:dyDescent="0.4">
      <c r="A8" s="39" t="s">
        <v>160</v>
      </c>
      <c r="B8" s="8">
        <v>167300</v>
      </c>
      <c r="C8" s="40">
        <v>1673</v>
      </c>
      <c r="D8" s="15">
        <f t="shared" si="0"/>
        <v>0.01</v>
      </c>
    </row>
    <row r="9" spans="1:4" x14ac:dyDescent="0.4">
      <c r="A9" s="39" t="s">
        <v>161</v>
      </c>
      <c r="B9" s="8">
        <v>157700</v>
      </c>
      <c r="C9" s="40">
        <v>599</v>
      </c>
      <c r="D9" s="15">
        <f t="shared" si="0"/>
        <v>3.7983512999365883E-3</v>
      </c>
    </row>
    <row r="10" spans="1:4" x14ac:dyDescent="0.4">
      <c r="A10" s="39" t="s">
        <v>162</v>
      </c>
      <c r="B10" s="8">
        <v>197400</v>
      </c>
      <c r="C10" s="40">
        <v>816</v>
      </c>
      <c r="D10" s="15">
        <f t="shared" si="0"/>
        <v>4.1337386018237086E-3</v>
      </c>
    </row>
    <row r="11" spans="1:4" x14ac:dyDescent="0.4">
      <c r="A11" s="39" t="s">
        <v>163</v>
      </c>
      <c r="B11" s="8">
        <v>57800</v>
      </c>
      <c r="C11" s="40">
        <v>231</v>
      </c>
      <c r="D11" s="15">
        <f t="shared" si="0"/>
        <v>3.9965397923875431E-3</v>
      </c>
    </row>
    <row r="12" spans="1:4" x14ac:dyDescent="0.4">
      <c r="A12" s="39" t="s">
        <v>164</v>
      </c>
      <c r="B12" s="8">
        <v>100000</v>
      </c>
      <c r="C12" s="40">
        <v>84</v>
      </c>
      <c r="D12" s="15">
        <f t="shared" si="0"/>
        <v>8.4000000000000003E-4</v>
      </c>
    </row>
    <row r="13" spans="1:4" x14ac:dyDescent="0.4">
      <c r="A13" s="39" t="s">
        <v>165</v>
      </c>
      <c r="B13" s="8">
        <v>65100</v>
      </c>
      <c r="C13" s="40">
        <v>851</v>
      </c>
      <c r="D13" s="15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opLeftCell="A4" workbookViewId="0">
      <selection activeCell="H22" sqref="H22"/>
    </sheetView>
  </sheetViews>
  <sheetFormatPr defaultRowHeight="17.399999999999999" x14ac:dyDescent="0.4"/>
  <sheetData>
    <row r="1" spans="1:5" ht="21" x14ac:dyDescent="0.4">
      <c r="A1" s="18" t="s">
        <v>166</v>
      </c>
      <c r="B1" s="18"/>
      <c r="C1" s="18"/>
      <c r="D1" s="18"/>
      <c r="E1" s="18"/>
    </row>
    <row r="2" spans="1:5" x14ac:dyDescent="0.4">
      <c r="E2" s="16" t="s">
        <v>167</v>
      </c>
    </row>
    <row r="3" spans="1:5" x14ac:dyDescent="0.4">
      <c r="A3" s="6" t="s">
        <v>60</v>
      </c>
      <c r="B3" s="6" t="s">
        <v>168</v>
      </c>
      <c r="C3" s="6" t="s">
        <v>169</v>
      </c>
      <c r="D3" s="6" t="s">
        <v>170</v>
      </c>
      <c r="E3" s="6" t="s">
        <v>4</v>
      </c>
    </row>
    <row r="4" spans="1:5" x14ac:dyDescent="0.4">
      <c r="A4" s="6" t="s">
        <v>171</v>
      </c>
      <c r="B4" s="10">
        <v>61402</v>
      </c>
      <c r="C4" s="10">
        <v>31838</v>
      </c>
      <c r="D4" s="10">
        <v>40939</v>
      </c>
      <c r="E4" s="10">
        <f>AVERAGE(B4:D4)</f>
        <v>44726.333333333336</v>
      </c>
    </row>
    <row r="5" spans="1:5" x14ac:dyDescent="0.4">
      <c r="A5" s="6" t="s">
        <v>172</v>
      </c>
      <c r="B5" s="10">
        <v>127112</v>
      </c>
      <c r="C5" s="10">
        <v>149840</v>
      </c>
      <c r="D5" s="10">
        <v>71583</v>
      </c>
      <c r="E5" s="10">
        <f>AVERAGE(B5:D5)</f>
        <v>116178.33333333333</v>
      </c>
    </row>
    <row r="6" spans="1:5" x14ac:dyDescent="0.4">
      <c r="A6" s="6" t="s">
        <v>173</v>
      </c>
      <c r="B6" s="10">
        <v>70788</v>
      </c>
      <c r="C6" s="10">
        <v>88017</v>
      </c>
      <c r="D6" s="10">
        <v>9111</v>
      </c>
      <c r="E6" s="10">
        <f>AVERAGE(B6:D6)</f>
        <v>55972</v>
      </c>
    </row>
    <row r="7" spans="1:5" x14ac:dyDescent="0.4">
      <c r="A7" s="6" t="s">
        <v>174</v>
      </c>
      <c r="B7" s="10">
        <v>117111</v>
      </c>
      <c r="C7" s="10">
        <v>145502</v>
      </c>
      <c r="D7" s="10">
        <v>46663</v>
      </c>
      <c r="E7" s="10">
        <f>AVERAGE(B7:D7)</f>
        <v>103092</v>
      </c>
    </row>
    <row r="8" spans="1:5" x14ac:dyDescent="0.4">
      <c r="A8" s="6" t="s">
        <v>175</v>
      </c>
      <c r="B8" s="10">
        <v>6780</v>
      </c>
      <c r="C8" s="10">
        <v>9437</v>
      </c>
      <c r="D8" s="10">
        <v>3290</v>
      </c>
      <c r="E8" s="10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김수정</cp:lastModifiedBy>
  <dcterms:created xsi:type="dcterms:W3CDTF">2023-04-27T08:01:32Z</dcterms:created>
  <dcterms:modified xsi:type="dcterms:W3CDTF">2025-06-01T16:47:10Z</dcterms:modified>
</cp:coreProperties>
</file>