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SCOM\Desktop\"/>
    </mc:Choice>
  </mc:AlternateContent>
  <xr:revisionPtr revIDLastSave="0" documentId="8_{1DE109F8-63D8-4AAF-816F-D4D6C31C06FF}" xr6:coauthVersionLast="47" xr6:coauthVersionMax="47" xr10:uidLastSave="{00000000-0000-0000-0000-000000000000}"/>
  <bookViews>
    <workbookView xWindow="-108" yWindow="-108" windowWidth="23256" windowHeight="1245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'기본작업-4'!$A$3:$I$14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9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D20" i="5"/>
  <c r="E18" i="5"/>
  <c r="D18" i="5"/>
  <c r="C18" i="5"/>
  <c r="E14" i="5"/>
  <c r="D14" i="5"/>
  <c r="C14" i="5"/>
  <c r="E11" i="5"/>
  <c r="D11" i="5"/>
  <c r="C11" i="5"/>
  <c r="E8" i="5"/>
  <c r="E20" i="5" s="1"/>
  <c r="D8" i="5"/>
  <c r="C8" i="5"/>
  <c r="E5" i="5"/>
  <c r="D5" i="5"/>
  <c r="C5" i="5"/>
  <c r="C20" i="5" s="1"/>
  <c r="E4" i="13"/>
  <c r="E5" i="13"/>
  <c r="E6" i="13"/>
  <c r="E7" i="13"/>
  <c r="E8" i="13"/>
  <c r="E9" i="13"/>
  <c r="E3" i="13"/>
  <c r="I33" i="13"/>
  <c r="C26" i="13"/>
  <c r="C27" i="13"/>
  <c r="C28" i="13"/>
  <c r="C29" i="13"/>
  <c r="C30" i="13"/>
  <c r="C31" i="13"/>
  <c r="C32" i="13"/>
  <c r="C33" i="13"/>
  <c r="C34" i="13"/>
  <c r="C35" i="13"/>
  <c r="D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B6" i="12"/>
  <c r="B7" i="12" s="1"/>
  <c r="E3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B8" i="12" l="1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<sst xmlns="http://schemas.openxmlformats.org/spreadsheetml/2006/main" count="472" uniqueCount="359">
  <si>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</si>
  <si>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</si>
  <si>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</si>
  <si>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</si>
  <si>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</si>
  <si>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</si>
  <si>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</si>
  <si>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</si>
  <si>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</si>
  <si>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</si>
  <si>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</si>
  <si>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</si>
  <si>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</si>
  <si>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</si>
  <si>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</si>
  <si>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</si>
  <si>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</si>
  <si>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</si>
  <si>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</si>
  <si>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</si>
  <si>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</si>
  <si>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</si>
  <si>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</si>
  <si>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</si>
  <si>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</si>
  <si>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</si>
  <si>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</si>
  <si>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</si>
  <si>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</si>
  <si>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</si>
  <si>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</si>
  <si>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</si>
  <si>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</si>
  <si>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</si>
  <si>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</si>
  <si>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</si>
  <si>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</si>
  <si>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</si>
  <si>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</si>
  <si>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</si>
  <si>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</si>
  <si>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</si>
  <si>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</si>
  <si>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</si>
  <si>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</si>
  <si>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</si>
  <si>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</si>
  <si>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</si>
  <si>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</si>
  <si>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</si>
  <si>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</si>
  <si>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</si>
  <si>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</si>
  <si>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</si>
  <si>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</si>
  <si>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</si>
  <si>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</si>
  <si>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</si>
  <si>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</si>
  <si>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</si>
  <si>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</si>
  <si>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</si>
  <si>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</si>
  <si>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</si>
  <si>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</si>
  <si>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</si>
  <si>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</si>
  <si>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</si>
  <si>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</si>
  <si>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</si>
  <si>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</si>
  <si>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</si>
  <si>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</si>
  <si>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</si>
  <si>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</si>
  <si>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</si>
  <si>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</si>
  <si>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</si>
  <si>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</si>
  <si>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</si>
  <si>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</si>
  <si>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</si>
  <si>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</si>
  <si>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</si>
  <si>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</si>
  <si>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</si>
  <si>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</si>
  <si>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</si>
  <si>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</si>
  <si>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</si>
  <si>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</si>
  <si>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</si>
  <si>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</si>
  <si>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</si>
  <si>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</si>
  <si>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</si>
  <si>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</si>
  <si>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</si>
  <si>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</si>
  <si>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</si>
  <si>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</si>
  <si>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</si>
  <si>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</si>
  <si>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</si>
  <si>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</si>
  <si>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</si>
  <si>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</si>
  <si>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</si>
  <si>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</si>
  <si>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</si>
  <si>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</si>
  <si>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</si>
  <si>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</si>
  <si>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</si>
  <si>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</si>
  <si>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</si>
  <si>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</si>
  <si>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</si>
  <si>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</si>
  <si>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</si>
  <si>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</si>
  <si>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</si>
  <si>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</si>
  <si>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</si>
  <si>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</si>
  <si>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</si>
  <si>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</si>
  <si>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</si>
  <si>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</si>
  <si>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</si>
  <si>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</si>
  <si>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</si>
  <si>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</si>
  <si>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</si>
  <si>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</si>
  <si>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</si>
  <si>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</si>
  <si>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</si>
  <si>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</si>
  <si>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</si>
  <si>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</si>
  <si>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</si>
  <si>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</si>
  <si>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</si>
  <si>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</si>
  <si>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</si>
  <si>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</si>
  <si>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</si>
  <si>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</si>
  <si>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</si>
  <si>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</si>
  <si>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</si>
  <si>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</si>
  <si>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</si>
  <si>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</si>
  <si>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</si>
  <si>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</si>
  <si>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</si>
  <si>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</si>
  <si>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</si>
  <si>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</si>
  <si>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</si>
  <si>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</si>
  <si>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</si>
  <si>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</si>
  <si>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</si>
  <si>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</si>
  <si>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</si>
  <si>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</si>
  <si>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</si>
  <si>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</si>
  <si>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</si>
  <si>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</si>
  <si>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</si>
  <si>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</si>
  <si>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</si>
  <si>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</si>
  <si>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</si>
  <si>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</si>
  <si>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</si>
  <si>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</si>
  <si>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</si>
  <si>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</si>
  <si>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</si>
  <si>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</si>
  <si>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</si>
  <si>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</si>
  <si>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</si>
  <si>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</si>
  <si>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</si>
  <si>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</si>
  <si>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</si>
  <si>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</si>
  <si>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</si>
  <si>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</si>
  <si>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</si>
  <si>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</si>
  <si>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</si>
  <si>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</si>
  <si>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</si>
  <si>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</si>
  <si>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</si>
  <si>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</si>
  <si>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</si>
  <si>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</si>
  <si>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</si>
  <si>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</si>
  <si>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</si>
  <si>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</si>
  <si>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</si>
  <si>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</si>
  <si>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</si>
  <si>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</si>
  <si>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</si>
  <si>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</si>
  <si>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</si>
  <si>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</si>
  <si>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</si>
  <si>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</si>
  <si>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</si>
  <si>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</si>
  <si>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</si>
  <si>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</si>
  <si>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</si>
  <si>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</si>
  <si>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</si>
  <si>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</si>
  <si>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</si>
  <si>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파일</t>
  </si>
  <si>
    <t>대우상사</t>
  </si>
  <si>
    <t>775-4278</t>
  </si>
  <si>
    <t>10월 8일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</si>
  <si>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</si>
  <si>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</si>
  <si>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</si>
  <si>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</si>
  <si>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</si>
  <si>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</si>
  <si>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</si>
  <si>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</si>
  <si>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</si>
  <si>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</si>
  <si>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</si>
  <si>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</si>
  <si>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</si>
  <si>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</si>
  <si>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</si>
  <si>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</si>
  <si>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</si>
  <si>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</si>
  <si>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</si>
  <si>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</si>
  <si>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</si>
  <si>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</si>
  <si>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</si>
  <si>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</si>
  <si>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</si>
  <si>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</si>
  <si>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</si>
  <si>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</si>
  <si>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</si>
  <si>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</si>
  <si>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</si>
  <si>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</si>
  <si>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</si>
  <si>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</si>
  <si>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</si>
  <si>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</si>
  <si>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</si>
  <si>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</si>
  <si>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</si>
  <si>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</si>
  <si>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</si>
  <si>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</si>
  <si>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</si>
  <si>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</si>
  <si>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</si>
  <si>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</si>
  <si>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</si>
  <si>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</si>
  <si>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</si>
  <si>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</si>
  <si>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</si>
  <si>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</si>
  <si>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</si>
  <si>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</si>
  <si>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</si>
  <si>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</si>
  <si>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</si>
  <si>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</si>
  <si>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</si>
  <si>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</si>
  <si>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</si>
  <si>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</si>
  <si>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</si>
  <si>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</si>
  <si>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</si>
  <si>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</si>
  <si>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</si>
  <si>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</si>
  <si>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</si>
  <si>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</si>
  <si>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</si>
  <si>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</si>
  <si>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</si>
  <si>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</si>
  <si>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</si>
  <si>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</si>
  <si>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</si>
  <si>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</si>
  <si>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</si>
  <si>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</si>
  <si>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</si>
  <si>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</si>
  <si>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</si>
  <si>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</si>
  <si>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</si>
  <si>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</si>
  <si>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</si>
  <si>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</si>
  <si>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</si>
  <si>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</si>
  <si>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</si>
  <si>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</si>
  <si>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</si>
  <si>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</si>
  <si>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</si>
  <si>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</si>
  <si>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</si>
  <si>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</si>
  <si>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</si>
  <si>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JNK001</t>
    <phoneticPr fontId="1" type="noConversion"/>
  </si>
  <si>
    <t>JNK002</t>
  </si>
  <si>
    <t>JNK003</t>
  </si>
  <si>
    <t>SUB001</t>
    <phoneticPr fontId="1" type="noConversion"/>
  </si>
  <si>
    <t>SUB002</t>
  </si>
  <si>
    <t>SUB003</t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</si>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</sst>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@&quot;%&quot;"/>
    <numFmt numFmtId="183" formatCode="_-[$₩-412]* #,##0_-;\-[$₩-412]* #,##0_-;_-[$₩-412]* &quot;-&quot;??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0" xfId="0" applyNumberFormat="1">
      <alignment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>
      <alignment vertical="center"/>
    </xf>
    <xf numFmtId="177" fontId="0" fillId="0" borderId="15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83" fontId="0" fillId="0" borderId="15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16814FF3-AE25-4BD1-BE2F-21B535BEF6BD}"/>
            </a:ext>
          </a:extLst>
        </xdr:cNvPr>
        <xdr:cNvSpPr/>
      </xdr:nvSpPr>
      <xdr:spPr>
        <a:xfrm>
          <a:off x="3505200" y="4335780"/>
          <a:ext cx="14782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SCOM" refreshedDate="45617.586369560187" createdVersion="7" refreshedVersion="7" minRefreshableVersion="3" recordCount="7" xr:uid="{84DDCEA9-98A8-4E6C-A5CB-369F82E221C3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DBFDD9-D179-490C-8F1F-C9AE6797A4EC}" name="피벗 테이블2" cacheId="9" applyNumberFormats="0" applyBorderFormats="0" applyFontFormats="0" applyPatternFormats="0" applyAlignmentFormats="0" applyWidthHeightFormats="1" dataCaption="값" missingCaption="*" updatedVersion="7" minRefreshableVersion="3" useAutoFormatting="1" itemPrintTitles="1" createdVersion="7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55261B-CB48-4603-B0E0-B478D13ADC65}" name="표1" displayName="표1" ref="A3:G21" totalsRowShown="0" headerRowDxfId="0" dataDxfId="1" headerRowBorderDxfId="8" tableBorderDxfId="9">
  <autoFilter ref="A3:G21" xr:uid="{3F55261B-CB48-4603-B0E0-B478D13ADC65}"/>
  <tableColumns count="7">
    <tableColumn id="1" xr3:uid="{4D217405-25E9-4F27-B4F5-1980C0A670DC}" name="성명" dataDxfId="7"/>
    <tableColumn id="2" xr3:uid="{CBC9F783-74BA-43F6-BE08-7AED8D27D3A7}" name="지원부서"/>
    <tableColumn id="3" xr3:uid="{9B1D0351-6F15-4F95-81B4-680806BCB0C3}" name="필기" dataDxfId="6"/>
    <tableColumn id="4" xr3:uid="{5EA22DF5-6A21-48DE-A03F-216C179BC5F4}" name="자격증" dataDxfId="5"/>
    <tableColumn id="5" xr3:uid="{A03507B3-310C-4EA8-BC79-BA889179F746}" name="면접" dataDxfId="4"/>
    <tableColumn id="6" xr3:uid="{1198589E-D35E-4C45-9207-3444C4D35607}" name="평균" dataDxfId="3"/>
    <tableColumn id="7" xr3:uid="{DB2560C0-C11C-4DDB-B6FE-65B638846DC9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tabSelected="1" workbookViewId="0">
      <selection activeCell="F10" sqref="F10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326</v>
      </c>
      <c r="B3" s="1" t="s">
        <v>327</v>
      </c>
      <c r="C3" s="1" t="s">
        <v>328</v>
      </c>
      <c r="D3" s="1" t="s">
        <v>329</v>
      </c>
      <c r="E3" s="1" t="s">
        <v>330</v>
      </c>
    </row>
    <row r="4" spans="1:5" x14ac:dyDescent="0.4">
      <c r="A4" s="1" t="s">
        <v>331</v>
      </c>
      <c r="B4" s="1" t="s">
        <v>337</v>
      </c>
      <c r="C4" t="s">
        <v>343</v>
      </c>
      <c r="D4" s="1" t="s">
        <v>349</v>
      </c>
      <c r="E4" s="1" t="s">
        <v>355</v>
      </c>
    </row>
    <row r="5" spans="1:5" x14ac:dyDescent="0.4">
      <c r="A5" s="26" t="s">
        <v>332</v>
      </c>
      <c r="B5" s="1" t="s">
        <v>338</v>
      </c>
      <c r="C5" t="s">
        <v>344</v>
      </c>
      <c r="D5" s="1" t="s">
        <v>350</v>
      </c>
      <c r="E5" s="1" t="s">
        <v>355</v>
      </c>
    </row>
    <row r="6" spans="1:5" x14ac:dyDescent="0.4">
      <c r="A6" s="26" t="s">
        <v>333</v>
      </c>
      <c r="B6" s="1" t="s">
        <v>339</v>
      </c>
      <c r="C6" t="s">
        <v>345</v>
      </c>
      <c r="D6" s="1" t="s">
        <v>351</v>
      </c>
      <c r="E6" s="1" t="s">
        <v>356</v>
      </c>
    </row>
    <row r="7" spans="1:5" x14ac:dyDescent="0.4">
      <c r="A7" s="1" t="s">
        <v>334</v>
      </c>
      <c r="B7" s="1" t="s">
        <v>340</v>
      </c>
      <c r="C7" t="s">
        <v>346</v>
      </c>
      <c r="D7" s="1" t="s">
        <v>352</v>
      </c>
      <c r="E7" s="1" t="s">
        <v>357</v>
      </c>
    </row>
    <row r="8" spans="1:5" x14ac:dyDescent="0.4">
      <c r="A8" s="26" t="s">
        <v>335</v>
      </c>
      <c r="B8" s="1" t="s">
        <v>341</v>
      </c>
      <c r="C8" t="s">
        <v>347</v>
      </c>
      <c r="D8" s="1" t="s">
        <v>353</v>
      </c>
      <c r="E8" s="1" t="s">
        <v>358</v>
      </c>
    </row>
    <row r="9" spans="1:5" x14ac:dyDescent="0.4">
      <c r="A9" s="26" t="s">
        <v>336</v>
      </c>
      <c r="B9" s="1" t="s">
        <v>342</v>
      </c>
      <c r="C9" t="s">
        <v>348</v>
      </c>
      <c r="D9" s="1" t="s">
        <v>354</v>
      </c>
      <c r="E9" s="1" t="s">
        <v>358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3" workbookViewId="0">
      <selection activeCell="Q19" sqref="Q19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27" t="s">
        <v>245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x14ac:dyDescent="0.4">
      <c r="A2" t="s">
        <v>246</v>
      </c>
    </row>
    <row r="3" spans="1:14" x14ac:dyDescent="0.4">
      <c r="A3" s="4" t="s">
        <v>134</v>
      </c>
      <c r="B3" s="4" t="s">
        <v>41</v>
      </c>
      <c r="C3" s="4" t="s">
        <v>247</v>
      </c>
      <c r="D3" s="4" t="s">
        <v>248</v>
      </c>
      <c r="E3" s="4" t="s">
        <v>249</v>
      </c>
      <c r="F3" s="4" t="s">
        <v>250</v>
      </c>
      <c r="G3" s="4" t="s">
        <v>251</v>
      </c>
      <c r="H3" s="4" t="s">
        <v>252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258</v>
      </c>
    </row>
    <row r="4" spans="1:14" x14ac:dyDescent="0.4">
      <c r="A4" s="4" t="s">
        <v>259</v>
      </c>
      <c r="B4" s="4" t="s">
        <v>260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261</v>
      </c>
      <c r="B5" s="4" t="s">
        <v>260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265</v>
      </c>
      <c r="B6" s="4" t="s">
        <v>262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145</v>
      </c>
      <c r="B7" s="4" t="s">
        <v>263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148</v>
      </c>
      <c r="B8" s="4" t="s">
        <v>260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266</v>
      </c>
      <c r="B9" s="4" t="s">
        <v>262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142</v>
      </c>
      <c r="B10" s="4" t="s">
        <v>263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264</v>
      </c>
      <c r="B11" s="4" t="s">
        <v>263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L7" sqref="L7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4.3984375" bestFit="1" customWidth="1"/>
  </cols>
  <sheetData>
    <row r="1" spans="1:8" ht="28.05" customHeight="1" thickBot="1" x14ac:dyDescent="0.45">
      <c r="A1" s="39" t="s">
        <v>75</v>
      </c>
      <c r="B1" s="39"/>
      <c r="C1" s="39"/>
      <c r="D1" s="39"/>
      <c r="E1" s="39"/>
      <c r="F1" s="39"/>
      <c r="G1" s="39"/>
      <c r="H1" s="39"/>
    </row>
    <row r="2" spans="1:8" ht="18" thickTop="1" x14ac:dyDescent="0.4"/>
    <row r="3" spans="1:8" x14ac:dyDescent="0.4">
      <c r="A3" s="41" t="s">
        <v>2</v>
      </c>
      <c r="B3" s="41" t="s">
        <v>76</v>
      </c>
      <c r="C3" s="41" t="s">
        <v>77</v>
      </c>
      <c r="D3" s="41" t="s">
        <v>78</v>
      </c>
      <c r="E3" s="41" t="s">
        <v>8</v>
      </c>
      <c r="F3" s="41" t="s">
        <v>79</v>
      </c>
      <c r="G3" s="41" t="s">
        <v>80</v>
      </c>
      <c r="H3" s="41" t="s">
        <v>81</v>
      </c>
    </row>
    <row r="4" spans="1:8" x14ac:dyDescent="0.4">
      <c r="A4" s="42" t="s">
        <v>82</v>
      </c>
      <c r="B4" s="41" t="s">
        <v>83</v>
      </c>
      <c r="C4" s="41" t="s">
        <v>84</v>
      </c>
      <c r="D4" s="43">
        <v>500</v>
      </c>
      <c r="E4" s="43">
        <v>450</v>
      </c>
      <c r="F4" s="43">
        <v>50</v>
      </c>
      <c r="G4" s="44" t="s">
        <v>85</v>
      </c>
      <c r="H4" s="46">
        <v>150000</v>
      </c>
    </row>
    <row r="5" spans="1:8" x14ac:dyDescent="0.4">
      <c r="A5" s="42"/>
      <c r="B5" s="41" t="s">
        <v>86</v>
      </c>
      <c r="C5" s="41" t="s">
        <v>87</v>
      </c>
      <c r="D5" s="43">
        <v>250</v>
      </c>
      <c r="E5" s="43">
        <v>220</v>
      </c>
      <c r="F5" s="43">
        <v>30</v>
      </c>
      <c r="G5" s="44" t="s">
        <v>88</v>
      </c>
      <c r="H5" s="46">
        <v>90000</v>
      </c>
    </row>
    <row r="6" spans="1:8" x14ac:dyDescent="0.4">
      <c r="A6" s="42" t="s">
        <v>89</v>
      </c>
      <c r="B6" s="41" t="s">
        <v>90</v>
      </c>
      <c r="C6" s="41" t="s">
        <v>91</v>
      </c>
      <c r="D6" s="43">
        <v>350</v>
      </c>
      <c r="E6" s="43">
        <v>320</v>
      </c>
      <c r="F6" s="43">
        <v>30</v>
      </c>
      <c r="G6" s="44" t="s">
        <v>88</v>
      </c>
      <c r="H6" s="46">
        <v>90000</v>
      </c>
    </row>
    <row r="7" spans="1:8" x14ac:dyDescent="0.4">
      <c r="A7" s="42"/>
      <c r="B7" s="41" t="s">
        <v>92</v>
      </c>
      <c r="C7" s="41" t="s">
        <v>93</v>
      </c>
      <c r="D7" s="43">
        <v>250</v>
      </c>
      <c r="E7" s="43">
        <v>230</v>
      </c>
      <c r="F7" s="43">
        <v>20</v>
      </c>
      <c r="G7" s="44" t="s">
        <v>94</v>
      </c>
      <c r="H7" s="46">
        <v>60000</v>
      </c>
    </row>
    <row r="8" spans="1:8" x14ac:dyDescent="0.4">
      <c r="A8" s="42" t="s">
        <v>95</v>
      </c>
      <c r="B8" s="41" t="s">
        <v>96</v>
      </c>
      <c r="C8" s="41" t="s">
        <v>97</v>
      </c>
      <c r="D8" s="43">
        <v>300</v>
      </c>
      <c r="E8" s="43">
        <v>280</v>
      </c>
      <c r="F8" s="43">
        <v>20</v>
      </c>
      <c r="G8" s="44" t="s">
        <v>94</v>
      </c>
      <c r="H8" s="46">
        <v>60000</v>
      </c>
    </row>
    <row r="9" spans="1:8" x14ac:dyDescent="0.4">
      <c r="A9" s="42"/>
      <c r="B9" s="41" t="s">
        <v>98</v>
      </c>
      <c r="C9" s="41" t="s">
        <v>99</v>
      </c>
      <c r="D9" s="43">
        <v>200</v>
      </c>
      <c r="E9" s="43">
        <v>175</v>
      </c>
      <c r="F9" s="43">
        <v>25</v>
      </c>
      <c r="G9" s="44" t="s">
        <v>85</v>
      </c>
      <c r="H9" s="46">
        <v>75000</v>
      </c>
    </row>
    <row r="10" spans="1:8" x14ac:dyDescent="0.4">
      <c r="A10" s="42" t="s">
        <v>100</v>
      </c>
      <c r="B10" s="41" t="s">
        <v>101</v>
      </c>
      <c r="C10" s="41" t="s">
        <v>102</v>
      </c>
      <c r="D10" s="43">
        <v>300</v>
      </c>
      <c r="E10" s="43">
        <v>290</v>
      </c>
      <c r="F10" s="43">
        <v>10</v>
      </c>
      <c r="G10" s="44" t="s">
        <v>103</v>
      </c>
      <c r="H10" s="46">
        <v>30000</v>
      </c>
    </row>
    <row r="11" spans="1:8" x14ac:dyDescent="0.4">
      <c r="A11" s="42"/>
      <c r="B11" s="41" t="s">
        <v>104</v>
      </c>
      <c r="C11" s="41" t="s">
        <v>105</v>
      </c>
      <c r="D11" s="43">
        <v>200</v>
      </c>
      <c r="E11" s="43">
        <v>170</v>
      </c>
      <c r="F11" s="43">
        <v>30</v>
      </c>
      <c r="G11" s="44" t="s">
        <v>88</v>
      </c>
      <c r="H11" s="46">
        <v>90000</v>
      </c>
    </row>
    <row r="12" spans="1:8" x14ac:dyDescent="0.4">
      <c r="A12" s="42" t="s">
        <v>106</v>
      </c>
      <c r="B12" s="41" t="s">
        <v>107</v>
      </c>
      <c r="C12" s="41" t="s">
        <v>108</v>
      </c>
      <c r="D12" s="43">
        <v>400</v>
      </c>
      <c r="E12" s="43">
        <v>350</v>
      </c>
      <c r="F12" s="43">
        <v>50</v>
      </c>
      <c r="G12" s="44" t="s">
        <v>85</v>
      </c>
      <c r="H12" s="46">
        <v>150000</v>
      </c>
    </row>
    <row r="13" spans="1:8" x14ac:dyDescent="0.4">
      <c r="A13" s="42"/>
      <c r="B13" s="41" t="s">
        <v>109</v>
      </c>
      <c r="C13" s="41" t="s">
        <v>110</v>
      </c>
      <c r="D13" s="43">
        <v>250</v>
      </c>
      <c r="E13" s="43">
        <v>230</v>
      </c>
      <c r="F13" s="43">
        <v>20</v>
      </c>
      <c r="G13" s="44" t="s">
        <v>94</v>
      </c>
      <c r="H13" s="46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3" sqref="G3:G12"/>
    </sheetView>
  </sheetViews>
  <sheetFormatPr defaultRowHeight="17.399999999999999" x14ac:dyDescent="0.4"/>
  <sheetData>
    <row r="1" spans="1:8" ht="21" x14ac:dyDescent="0.4">
      <c r="A1" s="27" t="s">
        <v>111</v>
      </c>
      <c r="B1" s="27"/>
      <c r="C1" s="27"/>
      <c r="D1" s="27"/>
      <c r="E1" s="27"/>
      <c r="F1" s="27"/>
      <c r="G1" s="27"/>
      <c r="H1" s="27"/>
    </row>
    <row r="2" spans="1:8" x14ac:dyDescent="0.4">
      <c r="A2" t="s">
        <v>112</v>
      </c>
      <c r="H2" s="7" t="s">
        <v>113</v>
      </c>
    </row>
    <row r="3" spans="1:8" x14ac:dyDescent="0.4">
      <c r="A3" s="4" t="s">
        <v>26</v>
      </c>
      <c r="B3" s="4" t="s">
        <v>114</v>
      </c>
      <c r="C3" s="4" t="s">
        <v>115</v>
      </c>
      <c r="D3" s="4" t="s">
        <v>116</v>
      </c>
      <c r="E3" s="4" t="s">
        <v>117</v>
      </c>
      <c r="F3" s="4" t="s">
        <v>118</v>
      </c>
      <c r="G3" s="4" t="s">
        <v>119</v>
      </c>
      <c r="H3" s="4" t="s">
        <v>120</v>
      </c>
    </row>
    <row r="4" spans="1:8" x14ac:dyDescent="0.4">
      <c r="A4" s="4" t="s">
        <v>121</v>
      </c>
      <c r="B4" s="4" t="s">
        <v>82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">
      <c r="A5" s="4" t="s">
        <v>122</v>
      </c>
      <c r="B5" s="4" t="s">
        <v>89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123</v>
      </c>
      <c r="B6" s="4" t="s">
        <v>106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">
      <c r="A7" s="4" t="s">
        <v>124</v>
      </c>
      <c r="B7" s="4" t="s">
        <v>106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">
      <c r="A8" s="4" t="s">
        <v>125</v>
      </c>
      <c r="B8" s="4" t="s">
        <v>100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">
      <c r="A9" s="4" t="s">
        <v>126</v>
      </c>
      <c r="B9" s="4" t="s">
        <v>89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">
      <c r="A10" s="4" t="s">
        <v>127</v>
      </c>
      <c r="B10" s="4" t="s">
        <v>82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">
      <c r="A11" s="4" t="s">
        <v>128</v>
      </c>
      <c r="B11" s="4" t="s">
        <v>129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">
      <c r="A12" s="4" t="s">
        <v>130</v>
      </c>
      <c r="B12" s="4" t="s">
        <v>82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3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D8" sqref="D8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27" t="s">
        <v>131</v>
      </c>
      <c r="B1" s="27"/>
      <c r="C1" s="27"/>
      <c r="D1" s="27"/>
      <c r="E1" s="27"/>
      <c r="F1" s="27"/>
      <c r="G1" s="27"/>
      <c r="H1" s="27"/>
      <c r="I1" s="27"/>
    </row>
    <row r="3" spans="1:9" x14ac:dyDescent="0.4">
      <c r="A3" s="4" t="s">
        <v>132</v>
      </c>
      <c r="B3" s="4" t="s">
        <v>133</v>
      </c>
      <c r="C3" s="4" t="s">
        <v>134</v>
      </c>
      <c r="D3" s="4" t="s">
        <v>135</v>
      </c>
      <c r="E3" s="4" t="s">
        <v>136</v>
      </c>
      <c r="F3" s="4" t="s">
        <v>137</v>
      </c>
      <c r="G3" s="4" t="s">
        <v>138</v>
      </c>
      <c r="H3" s="4" t="s">
        <v>118</v>
      </c>
      <c r="I3" s="4" t="s">
        <v>139</v>
      </c>
    </row>
    <row r="4" spans="1:9" x14ac:dyDescent="0.4">
      <c r="A4" s="4" t="s">
        <v>140</v>
      </c>
      <c r="B4" s="4" t="s">
        <v>141</v>
      </c>
      <c r="C4" s="4" t="s">
        <v>142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">
      <c r="A5" s="4" t="s">
        <v>143</v>
      </c>
      <c r="B5" s="4" t="s">
        <v>144</v>
      </c>
      <c r="C5" s="4" t="s">
        <v>145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">
      <c r="A6" s="4" t="s">
        <v>146</v>
      </c>
      <c r="B6" s="4" t="s">
        <v>147</v>
      </c>
      <c r="C6" s="4" t="s">
        <v>148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">
      <c r="A7" s="4" t="s">
        <v>149</v>
      </c>
      <c r="B7" s="4" t="s">
        <v>150</v>
      </c>
      <c r="C7" s="4" t="s">
        <v>142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">
      <c r="A8" s="4" t="s">
        <v>151</v>
      </c>
      <c r="B8" s="4" t="s">
        <v>152</v>
      </c>
      <c r="C8" s="4" t="s">
        <v>145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">
      <c r="A9" s="4" t="s">
        <v>153</v>
      </c>
      <c r="B9" s="4" t="s">
        <v>154</v>
      </c>
      <c r="C9" s="4" t="s">
        <v>148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">
      <c r="A10" s="4" t="s">
        <v>155</v>
      </c>
      <c r="B10" s="4" t="s">
        <v>156</v>
      </c>
      <c r="C10" s="4" t="s">
        <v>142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">
      <c r="A11" s="4" t="s">
        <v>157</v>
      </c>
      <c r="B11" s="4" t="s">
        <v>158</v>
      </c>
      <c r="C11" s="4" t="s">
        <v>145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">
      <c r="A12" s="4" t="s">
        <v>159</v>
      </c>
      <c r="B12" s="4" t="s">
        <v>160</v>
      </c>
      <c r="C12" s="4" t="s">
        <v>148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">
      <c r="A13" s="28" t="s">
        <v>162</v>
      </c>
      <c r="B13" s="28"/>
      <c r="C13" s="28"/>
      <c r="D13" s="28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">
      <c r="A14" t="s">
        <v>163</v>
      </c>
      <c r="C14" s="10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303</v>
      </c>
      <c r="B17" s="1" t="s">
        <v>204</v>
      </c>
      <c r="C17" s="1" t="s">
        <v>204</v>
      </c>
      <c r="D17" s="1"/>
    </row>
    <row r="18" spans="1:5" x14ac:dyDescent="0.4">
      <c r="A18" s="1" t="s">
        <v>304</v>
      </c>
      <c r="B18" s="1" t="s">
        <v>305</v>
      </c>
      <c r="C18" s="1" t="s">
        <v>306</v>
      </c>
      <c r="D18" s="1"/>
    </row>
    <row r="19" spans="1:5" x14ac:dyDescent="0.4">
      <c r="A19" s="1"/>
      <c r="B19" s="1"/>
      <c r="C19" s="1"/>
      <c r="D19" s="1"/>
    </row>
    <row r="20" spans="1:5" x14ac:dyDescent="0.4">
      <c r="A20" s="1"/>
      <c r="B20" s="1"/>
      <c r="C20" s="1"/>
      <c r="D20" s="1"/>
    </row>
    <row r="21" spans="1:5" x14ac:dyDescent="0.4">
      <c r="A21" t="s">
        <v>307</v>
      </c>
      <c r="B21" t="s">
        <v>308</v>
      </c>
      <c r="C21" t="s">
        <v>204</v>
      </c>
      <c r="D21" t="s">
        <v>309</v>
      </c>
      <c r="E21" t="s">
        <v>310</v>
      </c>
    </row>
    <row r="22" spans="1:5" x14ac:dyDescent="0.4">
      <c r="A22" s="25" t="s">
        <v>142</v>
      </c>
      <c r="B22" s="5">
        <v>15000</v>
      </c>
      <c r="C22" s="25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opLeftCell="A19" workbookViewId="0">
      <selection activeCell="C26" sqref="C26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4" max="4" width="10.8984375" bestFit="1" customWidth="1"/>
    <col min="5" max="5" width="9.59765625" bestFit="1" customWidth="1"/>
    <col min="7" max="7" width="10.19921875" bestFit="1" customWidth="1"/>
    <col min="9" max="9" width="10.59765625" bestFit="1" customWidth="1"/>
    <col min="10" max="10" width="22.19921875" bestFit="1" customWidth="1"/>
  </cols>
  <sheetData>
    <row r="1" spans="1:10" x14ac:dyDescent="0.4">
      <c r="A1" s="2" t="s">
        <v>17</v>
      </c>
      <c r="B1" s="3" t="s">
        <v>283</v>
      </c>
      <c r="G1" s="2" t="s">
        <v>18</v>
      </c>
      <c r="H1" s="3" t="s">
        <v>6</v>
      </c>
    </row>
    <row r="2" spans="1:10" x14ac:dyDescent="0.4">
      <c r="A2" s="23" t="s">
        <v>284</v>
      </c>
      <c r="B2" s="23" t="s">
        <v>285</v>
      </c>
      <c r="C2" s="23" t="s">
        <v>286</v>
      </c>
      <c r="D2" s="23" t="s">
        <v>287</v>
      </c>
      <c r="E2" s="24" t="s">
        <v>288</v>
      </c>
      <c r="G2" s="23" t="s">
        <v>7</v>
      </c>
      <c r="H2" s="23" t="s">
        <v>8</v>
      </c>
      <c r="I2" s="23" t="s">
        <v>9</v>
      </c>
    </row>
    <row r="3" spans="1:10" x14ac:dyDescent="0.4">
      <c r="A3" s="23">
        <v>15001</v>
      </c>
      <c r="B3" s="23" t="s">
        <v>289</v>
      </c>
      <c r="C3" s="23">
        <v>48.61</v>
      </c>
      <c r="D3" s="23">
        <v>48.28</v>
      </c>
      <c r="E3" s="23" t="str">
        <f>IF(OR(C3&lt;=SMALL($C$3:$C$9,2), D3&lt;=SMALL($D$3:$D$9,2)), "본선진출", " ")</f>
        <v xml:space="preserve"> </v>
      </c>
      <c r="G3" s="23" t="s">
        <v>10</v>
      </c>
      <c r="H3" s="23">
        <v>135</v>
      </c>
      <c r="I3" s="5">
        <v>1147500</v>
      </c>
    </row>
    <row r="4" spans="1:10" x14ac:dyDescent="0.4">
      <c r="A4" s="23">
        <v>15002</v>
      </c>
      <c r="B4" s="23" t="s">
        <v>290</v>
      </c>
      <c r="C4" s="23">
        <v>45.55</v>
      </c>
      <c r="D4" s="23">
        <v>46.13</v>
      </c>
      <c r="E4" s="25" t="str">
        <f t="shared" ref="E4:E9" si="0">IF(OR(C4&lt;=SMALL($C$3:$C$9,2), D4&lt;=SMALL($D$3:$D$9,2)), "본선진출", " ")</f>
        <v>본선진출</v>
      </c>
      <c r="G4" s="23" t="s">
        <v>11</v>
      </c>
      <c r="H4" s="23">
        <v>87</v>
      </c>
      <c r="I4" s="5">
        <v>1000500</v>
      </c>
    </row>
    <row r="5" spans="1:10" x14ac:dyDescent="0.4">
      <c r="A5" s="23">
        <v>15003</v>
      </c>
      <c r="B5" s="23" t="s">
        <v>291</v>
      </c>
      <c r="C5" s="23">
        <v>49.79</v>
      </c>
      <c r="D5" s="23">
        <v>48.36</v>
      </c>
      <c r="E5" s="25" t="str">
        <f t="shared" si="0"/>
        <v xml:space="preserve"> </v>
      </c>
      <c r="G5" s="23" t="s">
        <v>12</v>
      </c>
      <c r="H5" s="23">
        <v>168</v>
      </c>
      <c r="I5" s="5">
        <v>1344000</v>
      </c>
    </row>
    <row r="6" spans="1:10" x14ac:dyDescent="0.4">
      <c r="A6" s="23">
        <v>15004</v>
      </c>
      <c r="B6" s="23" t="s">
        <v>292</v>
      </c>
      <c r="C6" s="23">
        <v>47.86</v>
      </c>
      <c r="D6" s="23">
        <v>48.15</v>
      </c>
      <c r="E6" s="25" t="str">
        <f t="shared" si="0"/>
        <v xml:space="preserve"> </v>
      </c>
      <c r="G6" s="23" t="s">
        <v>13</v>
      </c>
      <c r="H6" s="23">
        <v>210</v>
      </c>
      <c r="I6" s="5">
        <v>945000</v>
      </c>
    </row>
    <row r="7" spans="1:10" x14ac:dyDescent="0.4">
      <c r="A7" s="23">
        <v>15005</v>
      </c>
      <c r="B7" s="23" t="s">
        <v>293</v>
      </c>
      <c r="C7" s="23">
        <v>46.04</v>
      </c>
      <c r="D7" s="23">
        <v>46.41</v>
      </c>
      <c r="E7" s="25" t="str">
        <f t="shared" si="0"/>
        <v>본선진출</v>
      </c>
      <c r="G7" s="23" t="s">
        <v>14</v>
      </c>
      <c r="H7" s="23">
        <v>109</v>
      </c>
      <c r="I7" s="5">
        <v>654000</v>
      </c>
      <c r="J7" s="29" t="s">
        <v>19</v>
      </c>
    </row>
    <row r="8" spans="1:10" x14ac:dyDescent="0.4">
      <c r="A8" s="23">
        <v>15006</v>
      </c>
      <c r="B8" s="23" t="s">
        <v>294</v>
      </c>
      <c r="C8" s="23">
        <v>48.22</v>
      </c>
      <c r="D8" s="23">
        <v>48.19</v>
      </c>
      <c r="E8" s="25" t="str">
        <f t="shared" si="0"/>
        <v xml:space="preserve"> </v>
      </c>
      <c r="G8" s="23" t="s">
        <v>15</v>
      </c>
      <c r="H8" s="23">
        <v>264</v>
      </c>
      <c r="I8" s="5">
        <v>1452000</v>
      </c>
      <c r="J8" s="30"/>
    </row>
    <row r="9" spans="1:10" x14ac:dyDescent="0.4">
      <c r="A9" s="23">
        <v>15007</v>
      </c>
      <c r="B9" s="23" t="s">
        <v>295</v>
      </c>
      <c r="C9" s="23">
        <v>46.17</v>
      </c>
      <c r="D9" s="23">
        <v>45.99</v>
      </c>
      <c r="E9" s="25" t="str">
        <f t="shared" si="0"/>
        <v>본선진출</v>
      </c>
      <c r="G9" s="23" t="s">
        <v>16</v>
      </c>
      <c r="H9" s="23">
        <v>67</v>
      </c>
      <c r="I9" s="5">
        <v>435500</v>
      </c>
      <c r="J9" s="23" t="str">
        <f>COUNTIFS(I3:I9,"&gt;1000000", H3:H9,"&gt;="&amp;AVERAGE(H3:H9))&amp;"개"</f>
        <v>2개</v>
      </c>
    </row>
    <row r="11" spans="1:10" x14ac:dyDescent="0.4">
      <c r="A11" s="21" t="s">
        <v>267</v>
      </c>
      <c r="B11" s="3" t="s">
        <v>268</v>
      </c>
      <c r="G11" s="2" t="s">
        <v>23</v>
      </c>
      <c r="H11" s="3" t="s">
        <v>24</v>
      </c>
    </row>
    <row r="12" spans="1:10" x14ac:dyDescent="0.4">
      <c r="A12" s="23" t="s">
        <v>269</v>
      </c>
      <c r="B12" s="23" t="s">
        <v>280</v>
      </c>
      <c r="C12" s="23" t="s">
        <v>281</v>
      </c>
      <c r="D12" s="24" t="s">
        <v>282</v>
      </c>
      <c r="G12" s="23" t="s">
        <v>296</v>
      </c>
      <c r="H12" s="23" t="s">
        <v>26</v>
      </c>
      <c r="I12" s="23" t="s">
        <v>27</v>
      </c>
      <c r="J12" s="24" t="s">
        <v>297</v>
      </c>
    </row>
    <row r="13" spans="1:10" x14ac:dyDescent="0.4">
      <c r="A13" s="23" t="s">
        <v>270</v>
      </c>
      <c r="B13" s="6">
        <v>45421</v>
      </c>
      <c r="C13" s="23">
        <v>7</v>
      </c>
      <c r="D13" s="6" t="str">
        <f>MONTH(WORKDAY(B13,C13)) &amp;"/"&amp; DAY(WORKDAY(B13,C13))</f>
        <v>5/20</v>
      </c>
      <c r="G13" s="23">
        <v>200612054</v>
      </c>
      <c r="H13" s="23" t="s">
        <v>28</v>
      </c>
      <c r="I13" s="23" t="s">
        <v>29</v>
      </c>
      <c r="J13" s="23" t="str">
        <f>LEFT(G13,4)&amp;"년입사"&amp; VLOOKUP(MID(G13,5,1)*1,$G$25:$H$28,2,0)</f>
        <v>2006년입사영업부</v>
      </c>
    </row>
    <row r="14" spans="1:10" x14ac:dyDescent="0.4">
      <c r="A14" s="23" t="s">
        <v>271</v>
      </c>
      <c r="B14" s="6">
        <v>45423</v>
      </c>
      <c r="C14" s="23">
        <v>8</v>
      </c>
      <c r="D14" s="6" t="str">
        <f t="shared" ref="D14:D22" si="1">MONTH(WORKDAY(B14,C14)) &amp;"/"&amp; DAY(WORKDAY(B14,C14))</f>
        <v>5/22</v>
      </c>
      <c r="G14" s="23">
        <v>201428619</v>
      </c>
      <c r="H14" s="23" t="s">
        <v>30</v>
      </c>
      <c r="I14" s="23" t="s">
        <v>31</v>
      </c>
      <c r="J14" s="25" t="str">
        <f t="shared" ref="J14:J22" si="2">LEFT(G14,4)&amp;"년입사"&amp; VLOOKUP(MID(G14,5,1)*1,$G$25:$H$28,2,0)</f>
        <v>2014년입사관리부</v>
      </c>
    </row>
    <row r="15" spans="1:10" x14ac:dyDescent="0.4">
      <c r="A15" s="23" t="s">
        <v>272</v>
      </c>
      <c r="B15" s="6">
        <v>45427</v>
      </c>
      <c r="C15" s="23">
        <v>5</v>
      </c>
      <c r="D15" s="6" t="str">
        <f t="shared" si="1"/>
        <v>5/22</v>
      </c>
      <c r="G15" s="23">
        <v>201819342</v>
      </c>
      <c r="H15" s="23" t="s">
        <v>32</v>
      </c>
      <c r="I15" s="23" t="s">
        <v>33</v>
      </c>
      <c r="J15" s="25" t="str">
        <f t="shared" si="2"/>
        <v>2018년입사영업부</v>
      </c>
    </row>
    <row r="16" spans="1:10" x14ac:dyDescent="0.4">
      <c r="A16" s="23" t="s">
        <v>273</v>
      </c>
      <c r="B16" s="6">
        <v>45428</v>
      </c>
      <c r="C16" s="23">
        <v>9</v>
      </c>
      <c r="D16" s="6" t="str">
        <f t="shared" si="1"/>
        <v>5/29</v>
      </c>
      <c r="G16" s="23">
        <v>201337023</v>
      </c>
      <c r="H16" s="23" t="s">
        <v>34</v>
      </c>
      <c r="I16" s="23" t="s">
        <v>31</v>
      </c>
      <c r="J16" s="25" t="str">
        <f t="shared" si="2"/>
        <v>2013년입사판매부</v>
      </c>
    </row>
    <row r="17" spans="1:10" x14ac:dyDescent="0.4">
      <c r="A17" s="23" t="s">
        <v>274</v>
      </c>
      <c r="B17" s="6">
        <v>45434</v>
      </c>
      <c r="C17" s="23">
        <v>6</v>
      </c>
      <c r="D17" s="6" t="str">
        <f t="shared" si="1"/>
        <v>5/30</v>
      </c>
      <c r="G17" s="23">
        <v>201929855</v>
      </c>
      <c r="H17" s="23" t="s">
        <v>35</v>
      </c>
      <c r="I17" s="23" t="s">
        <v>33</v>
      </c>
      <c r="J17" s="25" t="str">
        <f t="shared" si="2"/>
        <v>2019년입사관리부</v>
      </c>
    </row>
    <row r="18" spans="1:10" x14ac:dyDescent="0.4">
      <c r="A18" s="23" t="s">
        <v>275</v>
      </c>
      <c r="B18" s="6">
        <v>45434</v>
      </c>
      <c r="C18" s="23">
        <v>7</v>
      </c>
      <c r="D18" s="6" t="str">
        <f t="shared" si="1"/>
        <v>5/31</v>
      </c>
      <c r="G18" s="23">
        <v>200929944</v>
      </c>
      <c r="H18" s="23" t="s">
        <v>36</v>
      </c>
      <c r="I18" s="23" t="s">
        <v>29</v>
      </c>
      <c r="J18" s="25" t="str">
        <f t="shared" si="2"/>
        <v>2009년입사관리부</v>
      </c>
    </row>
    <row r="19" spans="1:10" x14ac:dyDescent="0.4">
      <c r="A19" s="23" t="s">
        <v>276</v>
      </c>
      <c r="B19" s="6">
        <v>45437</v>
      </c>
      <c r="C19" s="23">
        <v>5</v>
      </c>
      <c r="D19" s="6" t="str">
        <f t="shared" si="1"/>
        <v>5/31</v>
      </c>
      <c r="G19" s="23">
        <v>201813058</v>
      </c>
      <c r="H19" s="23" t="s">
        <v>37</v>
      </c>
      <c r="I19" s="23" t="s">
        <v>33</v>
      </c>
      <c r="J19" s="25" t="str">
        <f t="shared" si="2"/>
        <v>2018년입사영업부</v>
      </c>
    </row>
    <row r="20" spans="1:10" x14ac:dyDescent="0.4">
      <c r="A20" s="23" t="s">
        <v>277</v>
      </c>
      <c r="B20" s="6">
        <v>45438</v>
      </c>
      <c r="C20" s="23">
        <v>9</v>
      </c>
      <c r="D20" s="6" t="str">
        <f t="shared" si="1"/>
        <v>6/6</v>
      </c>
      <c r="G20" s="23">
        <v>200835196</v>
      </c>
      <c r="H20" s="23" t="s">
        <v>38</v>
      </c>
      <c r="I20" s="23" t="s">
        <v>29</v>
      </c>
      <c r="J20" s="25" t="str">
        <f t="shared" si="2"/>
        <v>2008년입사판매부</v>
      </c>
    </row>
    <row r="21" spans="1:10" x14ac:dyDescent="0.4">
      <c r="A21" s="23" t="s">
        <v>278</v>
      </c>
      <c r="B21" s="6">
        <v>45441</v>
      </c>
      <c r="C21" s="23">
        <v>8</v>
      </c>
      <c r="D21" s="6" t="str">
        <f t="shared" si="1"/>
        <v>6/10</v>
      </c>
      <c r="G21" s="23">
        <v>201310487</v>
      </c>
      <c r="H21" s="23" t="s">
        <v>39</v>
      </c>
      <c r="I21" s="23" t="s">
        <v>31</v>
      </c>
      <c r="J21" s="25" t="str">
        <f t="shared" si="2"/>
        <v>2013년입사영업부</v>
      </c>
    </row>
    <row r="22" spans="1:10" x14ac:dyDescent="0.4">
      <c r="A22" s="23" t="s">
        <v>279</v>
      </c>
      <c r="B22" s="6">
        <v>45442</v>
      </c>
      <c r="C22" s="23">
        <v>6</v>
      </c>
      <c r="D22" s="6" t="str">
        <f t="shared" si="1"/>
        <v>6/7</v>
      </c>
      <c r="G22" s="23">
        <v>201931199</v>
      </c>
      <c r="H22" s="23" t="s">
        <v>40</v>
      </c>
      <c r="I22" s="23" t="s">
        <v>33</v>
      </c>
      <c r="J22" s="25" t="str">
        <f t="shared" si="2"/>
        <v>2019년입사판매부</v>
      </c>
    </row>
    <row r="24" spans="1:10" x14ac:dyDescent="0.4">
      <c r="A24" s="2" t="s">
        <v>42</v>
      </c>
      <c r="B24" s="3" t="s">
        <v>43</v>
      </c>
      <c r="G24" s="31" t="s">
        <v>298</v>
      </c>
      <c r="H24" s="31"/>
    </row>
    <row r="25" spans="1:10" x14ac:dyDescent="0.4">
      <c r="A25" s="23" t="s">
        <v>3</v>
      </c>
      <c r="B25" s="23" t="s">
        <v>20</v>
      </c>
      <c r="C25" s="24" t="s">
        <v>44</v>
      </c>
      <c r="D25" s="23" t="s">
        <v>45</v>
      </c>
      <c r="E25" s="23" t="s">
        <v>25</v>
      </c>
      <c r="G25" s="23" t="s">
        <v>299</v>
      </c>
      <c r="H25" s="23" t="s">
        <v>41</v>
      </c>
    </row>
    <row r="26" spans="1:10" x14ac:dyDescent="0.4">
      <c r="A26" s="23" t="s">
        <v>46</v>
      </c>
      <c r="B26" s="23" t="s">
        <v>22</v>
      </c>
      <c r="C26" s="23" t="str">
        <f>MID(E26, 1, SEARCH("-",E26,1) -1)</f>
        <v>기획1</v>
      </c>
      <c r="D26" s="23" t="str">
        <f>MID(E26,1,3)</f>
        <v>기획1</v>
      </c>
      <c r="E26" s="23" t="s">
        <v>47</v>
      </c>
      <c r="G26" s="23">
        <v>3</v>
      </c>
      <c r="H26" s="23" t="s">
        <v>300</v>
      </c>
    </row>
    <row r="27" spans="1:10" x14ac:dyDescent="0.4">
      <c r="A27" s="23" t="s">
        <v>48</v>
      </c>
      <c r="B27" s="23" t="s">
        <v>22</v>
      </c>
      <c r="C27" s="25" t="str">
        <f t="shared" ref="C27:C35" si="3">MID(E27, 1, SEARCH("-",E27,1)-1)</f>
        <v>생산1</v>
      </c>
      <c r="D27" s="23" t="s">
        <v>66</v>
      </c>
      <c r="E27" s="23" t="s">
        <v>49</v>
      </c>
      <c r="G27" s="23">
        <v>2</v>
      </c>
      <c r="H27" s="23" t="s">
        <v>301</v>
      </c>
    </row>
    <row r="28" spans="1:10" x14ac:dyDescent="0.4">
      <c r="A28" s="23" t="s">
        <v>50</v>
      </c>
      <c r="B28" s="23" t="s">
        <v>21</v>
      </c>
      <c r="C28" s="25" t="str">
        <f t="shared" si="3"/>
        <v>영업</v>
      </c>
      <c r="D28" s="23" t="s">
        <v>67</v>
      </c>
      <c r="E28" s="23" t="s">
        <v>51</v>
      </c>
      <c r="G28" s="23">
        <v>1</v>
      </c>
      <c r="H28" s="23" t="s">
        <v>302</v>
      </c>
    </row>
    <row r="29" spans="1:10" x14ac:dyDescent="0.4">
      <c r="A29" s="23" t="s">
        <v>52</v>
      </c>
      <c r="B29" s="23" t="s">
        <v>21</v>
      </c>
      <c r="C29" s="25" t="str">
        <f t="shared" si="3"/>
        <v>홍보</v>
      </c>
      <c r="D29" s="23" t="s">
        <v>68</v>
      </c>
      <c r="E29" s="23" t="s">
        <v>53</v>
      </c>
    </row>
    <row r="30" spans="1:10" x14ac:dyDescent="0.4">
      <c r="A30" s="23" t="s">
        <v>54</v>
      </c>
      <c r="B30" s="23" t="s">
        <v>22</v>
      </c>
      <c r="C30" s="25" t="str">
        <f t="shared" si="3"/>
        <v>기획2</v>
      </c>
      <c r="D30" s="23" t="s">
        <v>69</v>
      </c>
      <c r="E30" s="23" t="s">
        <v>55</v>
      </c>
    </row>
    <row r="31" spans="1:10" x14ac:dyDescent="0.4">
      <c r="A31" s="23" t="s">
        <v>56</v>
      </c>
      <c r="B31" s="23" t="s">
        <v>21</v>
      </c>
      <c r="C31" s="25" t="str">
        <f t="shared" si="3"/>
        <v>생산2</v>
      </c>
      <c r="D31" s="23" t="s">
        <v>70</v>
      </c>
      <c r="E31" s="23" t="s">
        <v>57</v>
      </c>
    </row>
    <row r="32" spans="1:10" x14ac:dyDescent="0.4">
      <c r="A32" s="23" t="s">
        <v>58</v>
      </c>
      <c r="B32" s="23" t="s">
        <v>22</v>
      </c>
      <c r="C32" s="25" t="str">
        <f t="shared" si="3"/>
        <v>생산3</v>
      </c>
      <c r="D32" s="23" t="s">
        <v>73</v>
      </c>
      <c r="E32" s="23" t="s">
        <v>59</v>
      </c>
    </row>
    <row r="33" spans="1:9" x14ac:dyDescent="0.4">
      <c r="A33" s="23" t="s">
        <v>60</v>
      </c>
      <c r="B33" s="23" t="s">
        <v>21</v>
      </c>
      <c r="C33" s="25" t="str">
        <f t="shared" si="3"/>
        <v>홍보</v>
      </c>
      <c r="D33" s="23" t="s">
        <v>74</v>
      </c>
      <c r="E33" s="23" t="s">
        <v>61</v>
      </c>
      <c r="I33" t="str">
        <f>MID(E26,1,SEARCH("-",E26,1)-1)</f>
        <v>기획1</v>
      </c>
    </row>
    <row r="34" spans="1:9" x14ac:dyDescent="0.4">
      <c r="A34" s="23" t="s">
        <v>62</v>
      </c>
      <c r="B34" s="23" t="s">
        <v>22</v>
      </c>
      <c r="C34" s="25" t="str">
        <f t="shared" si="3"/>
        <v>영업</v>
      </c>
      <c r="D34" s="23" t="s">
        <v>71</v>
      </c>
      <c r="E34" s="23" t="s">
        <v>63</v>
      </c>
    </row>
    <row r="35" spans="1:9" x14ac:dyDescent="0.4">
      <c r="A35" s="23" t="s">
        <v>64</v>
      </c>
      <c r="B35" s="23" t="s">
        <v>21</v>
      </c>
      <c r="C35" s="25" t="str">
        <f t="shared" si="3"/>
        <v>기획3</v>
      </c>
      <c r="D35" s="23" t="s">
        <v>72</v>
      </c>
      <c r="E35" s="23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topLeftCell="A10" workbookViewId="0">
      <selection activeCell="L20" sqref="L20"/>
    </sheetView>
  </sheetViews>
  <sheetFormatPr defaultRowHeight="17.399999999999999" outlineLevelRow="3" x14ac:dyDescent="0.4"/>
  <cols>
    <col min="2" max="2" width="10.296875" customWidth="1"/>
    <col min="7" max="7" width="12.19921875" customWidth="1"/>
  </cols>
  <sheetData>
    <row r="1" spans="1:7" ht="21" x14ac:dyDescent="0.4">
      <c r="A1" s="27" t="s">
        <v>164</v>
      </c>
      <c r="B1" s="27"/>
      <c r="C1" s="27"/>
      <c r="D1" s="27"/>
      <c r="E1" s="27"/>
      <c r="F1" s="27"/>
      <c r="G1" s="27"/>
    </row>
    <row r="3" spans="1:7" x14ac:dyDescent="0.4">
      <c r="A3" s="50" t="s">
        <v>3</v>
      </c>
      <c r="B3" s="50" t="s">
        <v>165</v>
      </c>
      <c r="C3" s="50" t="s">
        <v>166</v>
      </c>
      <c r="D3" s="50" t="s">
        <v>167</v>
      </c>
      <c r="E3" s="50" t="s">
        <v>168</v>
      </c>
      <c r="F3" s="50" t="s">
        <v>169</v>
      </c>
      <c r="G3" s="50" t="s">
        <v>170</v>
      </c>
    </row>
    <row r="4" spans="1:7" outlineLevel="3" x14ac:dyDescent="0.4">
      <c r="A4" s="4" t="s">
        <v>178</v>
      </c>
      <c r="B4" s="4" t="s">
        <v>179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">
      <c r="A5" s="25"/>
      <c r="B5" s="47" t="s">
        <v>314</v>
      </c>
      <c r="C5" s="25">
        <f>SUBTOTAL(1,C4:C4)</f>
        <v>85</v>
      </c>
      <c r="D5" s="25">
        <f>SUBTOTAL(1,D4:D4)</f>
        <v>100</v>
      </c>
      <c r="E5" s="25">
        <f>SUBTOTAL(1,E4:E4)</f>
        <v>80</v>
      </c>
      <c r="F5" s="12"/>
      <c r="G5" s="25"/>
    </row>
    <row r="6" spans="1:7" outlineLevel="3" x14ac:dyDescent="0.4">
      <c r="A6" s="4" t="s">
        <v>171</v>
      </c>
      <c r="B6" s="4" t="s">
        <v>172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">
      <c r="A7" s="4" t="s">
        <v>183</v>
      </c>
      <c r="B7" s="4" t="s">
        <v>172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">
      <c r="A8" s="25"/>
      <c r="B8" s="47" t="s">
        <v>315</v>
      </c>
      <c r="C8" s="25">
        <f>SUBTOTAL(1,C6:C7)</f>
        <v>90</v>
      </c>
      <c r="D8" s="25">
        <f>SUBTOTAL(1,D6:D7)</f>
        <v>70</v>
      </c>
      <c r="E8" s="25">
        <f>SUBTOTAL(1,E6:E7)</f>
        <v>90</v>
      </c>
      <c r="F8" s="12"/>
      <c r="G8" s="25"/>
    </row>
    <row r="9" spans="1:7" outlineLevel="3" x14ac:dyDescent="0.4">
      <c r="A9" s="4" t="s">
        <v>173</v>
      </c>
      <c r="B9" s="4" t="s">
        <v>174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">
      <c r="A10" s="4" t="s">
        <v>177</v>
      </c>
      <c r="B10" s="4" t="s">
        <v>174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">
      <c r="A11" s="25"/>
      <c r="B11" s="47" t="s">
        <v>316</v>
      </c>
      <c r="C11" s="25">
        <f>SUBTOTAL(1,C9:C10)</f>
        <v>77.5</v>
      </c>
      <c r="D11" s="25">
        <f>SUBTOTAL(1,D9:D10)</f>
        <v>80</v>
      </c>
      <c r="E11" s="25">
        <f>SUBTOTAL(1,E9:E10)</f>
        <v>80</v>
      </c>
      <c r="F11" s="12"/>
      <c r="G11" s="25"/>
    </row>
    <row r="12" spans="1:7" outlineLevel="3" x14ac:dyDescent="0.4">
      <c r="A12" s="4" t="s">
        <v>180</v>
      </c>
      <c r="B12" s="4" t="s">
        <v>181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">
      <c r="A13" s="4" t="s">
        <v>184</v>
      </c>
      <c r="B13" s="4" t="s">
        <v>181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">
      <c r="A14" s="25"/>
      <c r="B14" s="47" t="s">
        <v>317</v>
      </c>
      <c r="C14" s="25">
        <f>SUBTOTAL(1,C12:C13)</f>
        <v>77.5</v>
      </c>
      <c r="D14" s="25">
        <f>SUBTOTAL(1,D12:D13)</f>
        <v>70</v>
      </c>
      <c r="E14" s="25">
        <f>SUBTOTAL(1,E12:E13)</f>
        <v>90</v>
      </c>
      <c r="F14" s="12"/>
      <c r="G14" s="25"/>
    </row>
    <row r="15" spans="1:7" outlineLevel="1" x14ac:dyDescent="0.4">
      <c r="A15" s="25"/>
      <c r="B15" s="25"/>
      <c r="C15" s="25"/>
      <c r="D15" s="25"/>
      <c r="E15" s="25"/>
      <c r="F15" s="12">
        <f>SUBTOTAL(5,F4:F13)</f>
        <v>76.666666666666671</v>
      </c>
      <c r="G15" s="47" t="s">
        <v>311</v>
      </c>
    </row>
    <row r="16" spans="1:7" outlineLevel="3" x14ac:dyDescent="0.4">
      <c r="A16" s="4" t="s">
        <v>175</v>
      </c>
      <c r="B16" s="4" t="s">
        <v>176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">
      <c r="A17" s="4" t="s">
        <v>182</v>
      </c>
      <c r="B17" s="4" t="s">
        <v>176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">
      <c r="A18" s="45"/>
      <c r="B18" s="49" t="s">
        <v>318</v>
      </c>
      <c r="C18" s="45">
        <f>SUBTOTAL(1,C16:C17)</f>
        <v>75</v>
      </c>
      <c r="D18" s="45">
        <f>SUBTOTAL(1,D16:D17)</f>
        <v>50</v>
      </c>
      <c r="E18" s="45">
        <f>SUBTOTAL(1,E16:E17)</f>
        <v>80</v>
      </c>
      <c r="F18" s="48"/>
      <c r="G18" s="45"/>
    </row>
    <row r="19" spans="1:7" outlineLevel="1" x14ac:dyDescent="0.4">
      <c r="A19" s="45"/>
      <c r="B19" s="45"/>
      <c r="C19" s="45"/>
      <c r="D19" s="45"/>
      <c r="E19" s="45"/>
      <c r="F19" s="48">
        <f>SUBTOTAL(5,F16:F17)</f>
        <v>66.666666666666671</v>
      </c>
      <c r="G19" s="49" t="s">
        <v>312</v>
      </c>
    </row>
    <row r="20" spans="1:7" x14ac:dyDescent="0.4">
      <c r="A20" s="45"/>
      <c r="B20" s="49" t="s">
        <v>319</v>
      </c>
      <c r="C20" s="45">
        <f>SUBTOTAL(1,C4:C17)</f>
        <v>80.555555555555557</v>
      </c>
      <c r="D20" s="45">
        <f>SUBTOTAL(1,D4:D17)</f>
        <v>71.111111111111114</v>
      </c>
      <c r="E20" s="45">
        <f>SUBTOTAL(1,E4:E17)</f>
        <v>84.444444444444443</v>
      </c>
      <c r="F20" s="48"/>
      <c r="G20" s="49"/>
    </row>
    <row r="21" spans="1:7" x14ac:dyDescent="0.4">
      <c r="A21" s="45"/>
      <c r="B21" s="45"/>
      <c r="C21" s="45"/>
      <c r="D21" s="45"/>
      <c r="E21" s="45"/>
      <c r="F21" s="48">
        <f>SUBTOTAL(5,F4:F17)</f>
        <v>66.666666666666671</v>
      </c>
      <c r="G21" s="49" t="s">
        <v>313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opLeftCell="A7" workbookViewId="0">
      <selection activeCell="B17" sqref="B17"/>
    </sheetView>
  </sheetViews>
  <sheetFormatPr defaultRowHeight="17.399999999999999" x14ac:dyDescent="0.4"/>
  <cols>
    <col min="1" max="2" width="11.19921875" bestFit="1" customWidth="1"/>
    <col min="3" max="4" width="6.3984375" bestFit="1" customWidth="1"/>
    <col min="5" max="5" width="6.796875" bestFit="1" customWidth="1"/>
  </cols>
  <sheetData>
    <row r="1" spans="1:9" ht="21" x14ac:dyDescent="0.4">
      <c r="A1" s="27" t="s">
        <v>185</v>
      </c>
      <c r="B1" s="27"/>
      <c r="C1" s="27"/>
      <c r="D1" s="27"/>
      <c r="E1" s="27"/>
      <c r="F1" s="27"/>
      <c r="G1" s="27"/>
      <c r="H1" s="27"/>
      <c r="I1" s="27"/>
    </row>
    <row r="3" spans="1:9" x14ac:dyDescent="0.4">
      <c r="A3" s="4" t="s">
        <v>41</v>
      </c>
      <c r="B3" s="4" t="s">
        <v>186</v>
      </c>
      <c r="C3" s="4" t="s">
        <v>187</v>
      </c>
      <c r="D3" s="4" t="s">
        <v>188</v>
      </c>
      <c r="E3" s="4" t="s">
        <v>189</v>
      </c>
      <c r="F3" s="4" t="s">
        <v>190</v>
      </c>
      <c r="G3" s="4" t="s">
        <v>161</v>
      </c>
      <c r="H3" s="4" t="s">
        <v>191</v>
      </c>
      <c r="I3" s="4" t="s">
        <v>120</v>
      </c>
    </row>
    <row r="4" spans="1:9" x14ac:dyDescent="0.4">
      <c r="A4" s="4" t="s">
        <v>192</v>
      </c>
      <c r="B4" s="4" t="s">
        <v>193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194</v>
      </c>
      <c r="B5" s="4" t="s">
        <v>195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192</v>
      </c>
      <c r="B6" s="4" t="s">
        <v>195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4">
      <c r="A7" s="4" t="s">
        <v>194</v>
      </c>
      <c r="B7" s="4" t="s">
        <v>193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4">
      <c r="A8" s="4" t="s">
        <v>196</v>
      </c>
      <c r="B8" s="4" t="s">
        <v>195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4">
      <c r="A9" s="4" t="s">
        <v>197</v>
      </c>
      <c r="B9" s="4" t="s">
        <v>193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4">
      <c r="A10" s="4" t="s">
        <v>196</v>
      </c>
      <c r="B10" s="4" t="s">
        <v>198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4">
      <c r="A13" s="51" t="s">
        <v>187</v>
      </c>
      <c r="B13" t="s">
        <v>320</v>
      </c>
    </row>
    <row r="15" spans="1:9" x14ac:dyDescent="0.4">
      <c r="A15" s="51" t="s">
        <v>324</v>
      </c>
      <c r="B15" s="51" t="s">
        <v>323</v>
      </c>
    </row>
    <row r="16" spans="1:9" x14ac:dyDescent="0.4">
      <c r="A16" s="51" t="s">
        <v>321</v>
      </c>
      <c r="B16" t="s">
        <v>193</v>
      </c>
      <c r="C16" t="s">
        <v>195</v>
      </c>
      <c r="D16" t="s">
        <v>198</v>
      </c>
      <c r="E16" t="s">
        <v>322</v>
      </c>
    </row>
    <row r="17" spans="1:5" x14ac:dyDescent="0.4">
      <c r="A17" s="52" t="s">
        <v>196</v>
      </c>
      <c r="B17" s="40" t="s">
        <v>325</v>
      </c>
      <c r="C17" s="40">
        <v>0</v>
      </c>
      <c r="D17" s="40">
        <v>30000</v>
      </c>
      <c r="E17" s="40">
        <v>30000</v>
      </c>
    </row>
    <row r="18" spans="1:5" x14ac:dyDescent="0.4">
      <c r="A18" s="52" t="s">
        <v>197</v>
      </c>
      <c r="B18" s="40">
        <v>10000</v>
      </c>
      <c r="C18" s="40" t="s">
        <v>325</v>
      </c>
      <c r="D18" s="40" t="s">
        <v>325</v>
      </c>
      <c r="E18" s="40">
        <v>10000</v>
      </c>
    </row>
    <row r="19" spans="1:5" x14ac:dyDescent="0.4">
      <c r="A19" s="52" t="s">
        <v>194</v>
      </c>
      <c r="B19" s="40">
        <v>2000</v>
      </c>
      <c r="C19" s="40">
        <v>8000</v>
      </c>
      <c r="D19" s="40" t="s">
        <v>325</v>
      </c>
      <c r="E19" s="40">
        <v>10000</v>
      </c>
    </row>
    <row r="20" spans="1:5" x14ac:dyDescent="0.4">
      <c r="A20" s="52" t="s">
        <v>192</v>
      </c>
      <c r="B20" s="40">
        <v>5000</v>
      </c>
      <c r="C20" s="40">
        <v>18000</v>
      </c>
      <c r="D20" s="40" t="s">
        <v>325</v>
      </c>
      <c r="E20" s="40">
        <v>23000</v>
      </c>
    </row>
    <row r="21" spans="1:5" x14ac:dyDescent="0.4">
      <c r="A21" s="52" t="s">
        <v>322</v>
      </c>
      <c r="B21" s="40">
        <v>17000</v>
      </c>
      <c r="C21" s="40">
        <v>26000</v>
      </c>
      <c r="D21" s="40">
        <v>30000</v>
      </c>
      <c r="E21" s="40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3" sqref="E3:I8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32" t="s">
        <v>199</v>
      </c>
      <c r="B2" s="33"/>
      <c r="F2" s="34" t="s">
        <v>204</v>
      </c>
      <c r="G2" s="34"/>
      <c r="H2" s="34"/>
      <c r="I2" s="34"/>
    </row>
    <row r="3" spans="1:9" x14ac:dyDescent="0.4">
      <c r="A3" s="14" t="s">
        <v>200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4">
      <c r="A4" s="16" t="s">
        <v>136</v>
      </c>
      <c r="B4" s="17">
        <v>1000</v>
      </c>
      <c r="D4" s="34" t="s">
        <v>205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4">
      <c r="A5" s="16" t="s">
        <v>201</v>
      </c>
      <c r="B5" s="17">
        <v>2000000</v>
      </c>
      <c r="D5" s="34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4">
      <c r="A6" s="16" t="s">
        <v>118</v>
      </c>
      <c r="B6" s="17">
        <f>B3*B4</f>
        <v>5000000</v>
      </c>
      <c r="D6" s="34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4">
      <c r="A7" s="16" t="s">
        <v>202</v>
      </c>
      <c r="B7" s="17">
        <f>B6-B5</f>
        <v>3000000</v>
      </c>
      <c r="D7" s="34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8" thickBot="1" x14ac:dyDescent="0.45">
      <c r="A8" s="18" t="s">
        <v>203</v>
      </c>
      <c r="B8" s="19">
        <f>B7/B6</f>
        <v>0.6</v>
      </c>
      <c r="D8" s="34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topLeftCell="A7" workbookViewId="0">
      <selection activeCell="L16" sqref="L16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10.59765625" customWidth="1"/>
  </cols>
  <sheetData>
    <row r="1" spans="1:7" ht="28.05" customHeight="1" thickBot="1" x14ac:dyDescent="0.45">
      <c r="A1" s="35" t="s">
        <v>206</v>
      </c>
      <c r="B1" s="35"/>
      <c r="C1" s="35"/>
      <c r="D1" s="35"/>
      <c r="E1" s="35"/>
      <c r="F1" s="35"/>
      <c r="G1" s="35"/>
    </row>
    <row r="2" spans="1:7" ht="18" thickTop="1" x14ac:dyDescent="0.4"/>
    <row r="3" spans="1:7" x14ac:dyDescent="0.4">
      <c r="A3" s="4" t="s">
        <v>207</v>
      </c>
      <c r="B3" s="4" t="s">
        <v>208</v>
      </c>
      <c r="C3" s="4" t="s">
        <v>209</v>
      </c>
      <c r="D3" s="4" t="s">
        <v>210</v>
      </c>
      <c r="E3" s="4" t="s">
        <v>211</v>
      </c>
      <c r="F3" s="4" t="s">
        <v>212</v>
      </c>
      <c r="G3" s="4" t="s">
        <v>1</v>
      </c>
    </row>
    <row r="4" spans="1:7" x14ac:dyDescent="0.4">
      <c r="A4" s="36" t="s">
        <v>213</v>
      </c>
      <c r="B4" s="4" t="s">
        <v>244</v>
      </c>
      <c r="C4" s="9">
        <v>35000</v>
      </c>
      <c r="D4" s="4">
        <v>15</v>
      </c>
      <c r="E4" s="9">
        <f>C4*D4</f>
        <v>525000</v>
      </c>
      <c r="F4" s="4" t="s">
        <v>214</v>
      </c>
      <c r="G4" s="38" t="s">
        <v>215</v>
      </c>
    </row>
    <row r="5" spans="1:7" x14ac:dyDescent="0.4">
      <c r="A5" s="37"/>
      <c r="B5" s="4" t="s">
        <v>243</v>
      </c>
      <c r="C5" s="9">
        <v>450</v>
      </c>
      <c r="D5" s="4">
        <v>20</v>
      </c>
      <c r="E5" s="9">
        <f t="shared" ref="E5:E18" si="0">C5*D5</f>
        <v>9000</v>
      </c>
      <c r="F5" s="4" t="s">
        <v>217</v>
      </c>
      <c r="G5" s="38" t="s">
        <v>218</v>
      </c>
    </row>
    <row r="6" spans="1:7" x14ac:dyDescent="0.4">
      <c r="A6" s="36" t="s">
        <v>216</v>
      </c>
      <c r="B6" s="4" t="s">
        <v>219</v>
      </c>
      <c r="C6" s="9">
        <v>420</v>
      </c>
      <c r="D6" s="4">
        <v>10</v>
      </c>
      <c r="E6" s="9">
        <f t="shared" si="0"/>
        <v>4200</v>
      </c>
      <c r="F6" s="4" t="s">
        <v>214</v>
      </c>
      <c r="G6" s="38" t="s">
        <v>215</v>
      </c>
    </row>
    <row r="7" spans="1:7" x14ac:dyDescent="0.4">
      <c r="A7" s="37"/>
      <c r="B7" s="4" t="s">
        <v>220</v>
      </c>
      <c r="C7" s="9">
        <v>10580</v>
      </c>
      <c r="D7" s="4">
        <v>10</v>
      </c>
      <c r="E7" s="9">
        <f t="shared" si="0"/>
        <v>105800</v>
      </c>
      <c r="F7" s="4" t="s">
        <v>221</v>
      </c>
      <c r="G7" s="38" t="s">
        <v>222</v>
      </c>
    </row>
    <row r="8" spans="1:7" x14ac:dyDescent="0.4">
      <c r="A8" s="36" t="s">
        <v>223</v>
      </c>
      <c r="B8" s="4" t="s">
        <v>242</v>
      </c>
      <c r="C8" s="9">
        <v>600</v>
      </c>
      <c r="D8" s="4">
        <v>11</v>
      </c>
      <c r="E8" s="9">
        <f t="shared" si="0"/>
        <v>6600</v>
      </c>
      <c r="F8" s="4" t="s">
        <v>224</v>
      </c>
      <c r="G8" s="38" t="s">
        <v>225</v>
      </c>
    </row>
    <row r="9" spans="1:7" x14ac:dyDescent="0.4">
      <c r="A9" s="37"/>
      <c r="B9" s="4" t="s">
        <v>242</v>
      </c>
      <c r="C9" s="9">
        <v>600</v>
      </c>
      <c r="D9" s="4">
        <v>5</v>
      </c>
      <c r="E9" s="9">
        <f t="shared" si="0"/>
        <v>3000</v>
      </c>
      <c r="F9" s="4" t="s">
        <v>224</v>
      </c>
      <c r="G9" s="38" t="s">
        <v>225</v>
      </c>
    </row>
    <row r="10" spans="1:7" x14ac:dyDescent="0.4">
      <c r="A10" s="36" t="s">
        <v>226</v>
      </c>
      <c r="B10" s="4" t="s">
        <v>227</v>
      </c>
      <c r="C10" s="9">
        <v>4560</v>
      </c>
      <c r="D10" s="4">
        <v>19</v>
      </c>
      <c r="E10" s="9">
        <f t="shared" si="0"/>
        <v>86640</v>
      </c>
      <c r="F10" s="4" t="s">
        <v>221</v>
      </c>
      <c r="G10" s="38" t="s">
        <v>222</v>
      </c>
    </row>
    <row r="11" spans="1:7" x14ac:dyDescent="0.4">
      <c r="A11" s="37"/>
      <c r="B11" s="4" t="s">
        <v>228</v>
      </c>
      <c r="C11" s="9">
        <v>980</v>
      </c>
      <c r="D11" s="4">
        <v>30</v>
      </c>
      <c r="E11" s="9">
        <f t="shared" si="0"/>
        <v>29400</v>
      </c>
      <c r="F11" s="4" t="s">
        <v>229</v>
      </c>
      <c r="G11" s="38" t="s">
        <v>230</v>
      </c>
    </row>
    <row r="12" spans="1:7" x14ac:dyDescent="0.4">
      <c r="A12" s="36" t="s">
        <v>231</v>
      </c>
      <c r="B12" s="4" t="s">
        <v>220</v>
      </c>
      <c r="C12" s="9">
        <v>10580</v>
      </c>
      <c r="D12" s="4">
        <v>11</v>
      </c>
      <c r="E12" s="9">
        <f t="shared" si="0"/>
        <v>116380</v>
      </c>
      <c r="F12" s="4" t="s">
        <v>221</v>
      </c>
      <c r="G12" s="38" t="s">
        <v>222</v>
      </c>
    </row>
    <row r="13" spans="1:7" x14ac:dyDescent="0.4">
      <c r="A13" s="37"/>
      <c r="B13" s="4" t="s">
        <v>241</v>
      </c>
      <c r="C13" s="9">
        <v>1200</v>
      </c>
      <c r="D13" s="4">
        <v>60</v>
      </c>
      <c r="E13" s="9">
        <f t="shared" si="0"/>
        <v>72000</v>
      </c>
      <c r="F13" s="4" t="s">
        <v>232</v>
      </c>
      <c r="G13" s="38" t="s">
        <v>233</v>
      </c>
    </row>
    <row r="14" spans="1:7" x14ac:dyDescent="0.4">
      <c r="A14" s="4" t="s">
        <v>234</v>
      </c>
      <c r="B14" s="4" t="s">
        <v>228</v>
      </c>
      <c r="C14" s="9">
        <v>9800</v>
      </c>
      <c r="D14" s="4">
        <v>15</v>
      </c>
      <c r="E14" s="9">
        <f t="shared" si="0"/>
        <v>147000</v>
      </c>
      <c r="F14" s="4" t="s">
        <v>235</v>
      </c>
      <c r="G14" s="4" t="s">
        <v>236</v>
      </c>
    </row>
    <row r="15" spans="1:7" x14ac:dyDescent="0.4">
      <c r="A15" s="4" t="s">
        <v>237</v>
      </c>
      <c r="B15" s="4" t="s">
        <v>238</v>
      </c>
      <c r="C15" s="9">
        <v>20000</v>
      </c>
      <c r="D15" s="4">
        <v>24</v>
      </c>
      <c r="E15" s="9">
        <f t="shared" si="0"/>
        <v>480000</v>
      </c>
      <c r="F15" s="4" t="s">
        <v>239</v>
      </c>
      <c r="G15" s="4" t="s">
        <v>240</v>
      </c>
    </row>
    <row r="16" spans="1:7" x14ac:dyDescent="0.4">
      <c r="A16" s="4" t="s">
        <v>213</v>
      </c>
      <c r="B16" s="4" t="s">
        <v>238</v>
      </c>
      <c r="C16" s="9">
        <v>20000</v>
      </c>
      <c r="D16" s="4">
        <v>40</v>
      </c>
      <c r="E16" s="9">
        <f t="shared" si="0"/>
        <v>800000</v>
      </c>
      <c r="F16" s="4" t="s">
        <v>239</v>
      </c>
      <c r="G16" s="4" t="s">
        <v>240</v>
      </c>
    </row>
    <row r="17" spans="1:7" x14ac:dyDescent="0.4">
      <c r="A17" s="4" t="s">
        <v>213</v>
      </c>
      <c r="B17" s="4" t="s">
        <v>241</v>
      </c>
      <c r="C17" s="9">
        <v>1200</v>
      </c>
      <c r="D17" s="4">
        <v>20</v>
      </c>
      <c r="E17" s="9">
        <f t="shared" si="0"/>
        <v>24000</v>
      </c>
      <c r="F17" s="4" t="s">
        <v>232</v>
      </c>
      <c r="G17" s="4" t="s">
        <v>233</v>
      </c>
    </row>
    <row r="18" spans="1:7" x14ac:dyDescent="0.4">
      <c r="A18" s="4" t="s">
        <v>213</v>
      </c>
      <c r="B18" s="4" t="s">
        <v>227</v>
      </c>
      <c r="C18" s="9">
        <v>4560</v>
      </c>
      <c r="D18" s="4">
        <v>20</v>
      </c>
      <c r="E18" s="9">
        <f t="shared" si="0"/>
        <v>91200</v>
      </c>
      <c r="F18" s="4" t="s">
        <v>221</v>
      </c>
      <c r="G18" s="4" t="s">
        <v>222</v>
      </c>
    </row>
  </sheetData>
  <mergeCells count="6">
    <mergeCell ref="A1:G1"/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장 동훈</cp:lastModifiedBy>
  <dcterms:created xsi:type="dcterms:W3CDTF">2023-04-27T08:01:32Z</dcterms:created>
  <dcterms:modified xsi:type="dcterms:W3CDTF">2024-11-21T05:21:53Z</dcterms:modified>
</cp:coreProperties>
</file>