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 codeName="{51196F13-6AD0-C1B8-E2B4-A1F9AE17003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F956E2F-2B8B-48CE-967E-36525D0EB467}" xr6:coauthVersionLast="36" xr6:coauthVersionMax="36" xr10:uidLastSave="{00000000-0000-0000-0000-000000000000}"/>
  <bookViews>
    <workbookView xWindow="0" yWindow="0" windowWidth="21570" windowHeight="7845" activeTab="6" xr2:uid="{00000000-000D-0000-FFFF-FFFF00000000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12" i="4"/>
  <c r="J13" i="4"/>
  <c r="J3" i="4"/>
  <c r="K26" i="4" l="1"/>
  <c r="K18" i="4"/>
  <c r="K19" i="4"/>
  <c r="K20" i="4"/>
  <c r="K21" i="4"/>
  <c r="K22" i="4"/>
  <c r="K23" i="4"/>
  <c r="K24" i="4"/>
  <c r="K25" i="4"/>
  <c r="K17" i="4"/>
  <c r="E13" i="4" l="1"/>
  <c r="F5" i="7" l="1"/>
  <c r="F6" i="7"/>
  <c r="F7" i="7"/>
  <c r="F8" i="7"/>
  <c r="F9" i="7"/>
  <c r="F10" i="7"/>
  <c r="F11" i="7"/>
  <c r="F12" i="7"/>
  <c r="F4" i="7"/>
  <c r="A19" i="3"/>
  <c r="D31" i="4" l="1"/>
  <c r="D32" i="4"/>
  <c r="D33" i="4"/>
  <c r="D34" i="4"/>
  <c r="D35" i="4"/>
  <c r="D36" i="4"/>
  <c r="D37" i="4"/>
  <c r="D38" i="4"/>
  <c r="D39" i="4"/>
  <c r="D40" i="4"/>
  <c r="D30" i="4"/>
  <c r="E17" i="4"/>
  <c r="F5" i="2" l="1"/>
  <c r="F6" i="2"/>
  <c r="F7" i="2"/>
  <c r="F8" i="2"/>
  <c r="F9" i="2"/>
  <c r="F10" i="2"/>
  <c r="F11" i="2"/>
  <c r="F12" i="2"/>
  <c r="F13" i="2"/>
  <c r="F14" i="2"/>
  <c r="F15" i="2"/>
  <c r="F4" i="2"/>
  <c r="F13" i="6" l="1"/>
  <c r="F4" i="6"/>
  <c r="F7" i="6"/>
  <c r="F10" i="6"/>
  <c r="F14" i="6"/>
  <c r="F5" i="6"/>
  <c r="F8" i="6"/>
  <c r="F11" i="6"/>
  <c r="F15" i="6"/>
  <c r="F6" i="6"/>
  <c r="F9" i="6"/>
  <c r="F12" i="6"/>
  <c r="E4" i="5"/>
  <c r="G4" i="5"/>
  <c r="E5" i="5"/>
  <c r="G5" i="5" s="1"/>
  <c r="E6" i="5"/>
  <c r="G6" i="5" s="1"/>
  <c r="E7" i="5"/>
  <c r="G7" i="5" s="1"/>
  <c r="E8" i="5"/>
  <c r="G8" i="5"/>
  <c r="E9" i="5"/>
  <c r="G9" i="5" s="1"/>
  <c r="E10" i="5"/>
  <c r="G10" i="5"/>
  <c r="E11" i="5"/>
  <c r="G11" i="5" s="1"/>
  <c r="E12" i="5"/>
  <c r="G12" i="5"/>
  <c r="E13" i="5"/>
  <c r="G13" i="5" s="1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</calcChain>
</file>

<file path=xl/sharedStrings.xml><?xml version="1.0" encoding="utf-8"?>
<sst xmlns="http://schemas.openxmlformats.org/spreadsheetml/2006/main" count="380" uniqueCount="247">
  <si>
    <t>대리점</t>
  </si>
  <si>
    <t>가격</t>
  </si>
  <si>
    <t>수량</t>
  </si>
  <si>
    <t>할인율</t>
  </si>
  <si>
    <t>판매금액</t>
  </si>
  <si>
    <t>추가할인율</t>
  </si>
  <si>
    <t>동부</t>
  </si>
  <si>
    <t>NIM001</t>
  </si>
  <si>
    <t>FRE105</t>
  </si>
  <si>
    <t>VOW114</t>
  </si>
  <si>
    <t>서부</t>
  </si>
  <si>
    <t>남부</t>
  </si>
  <si>
    <t>북부</t>
  </si>
  <si>
    <t>아이스크림 재고 현황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</si>
  <si>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</si>
  <si>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</si>
  <si>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</si>
  <si>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</si>
  <si>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</si>
  <si>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</si>
  <si>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</si>
  <si>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</si>
  <si>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</si>
  <si>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</si>
  <si>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</si>
  <si>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</si>
  <si>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</si>
  <si>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</si>
  <si>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</si>
  <si>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</si>
  <si>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</si>
  <si>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</si>
  <si>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</si>
  <si>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</si>
  <si>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>여행상품 해지 위약금</t>
  </si>
  <si>
    <t xml:space="preserve">[표2] </t>
  </si>
  <si>
    <t>상품금액</t>
  </si>
  <si>
    <t>출발일</t>
  </si>
  <si>
    <t>계약해지일</t>
  </si>
  <si>
    <t>위약금</t>
  </si>
  <si>
    <t>성명</t>
  </si>
  <si>
    <t>하와이B</t>
  </si>
  <si>
    <t xml:space="preserve">[표3] </t>
  </si>
  <si>
    <t>영어/수학 경시대회 결과</t>
  </si>
  <si>
    <t xml:space="preserve">[표4] </t>
  </si>
  <si>
    <t>영어</t>
  </si>
  <si>
    <t>수학</t>
  </si>
  <si>
    <t>총점</t>
  </si>
  <si>
    <t>성적 우수자 평균</t>
  </si>
  <si>
    <t>최첨단</t>
  </si>
  <si>
    <t>여인숙</t>
  </si>
  <si>
    <t>이인분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</si>
  <si>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</si>
  <si>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</si>
  <si>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</si>
  <si>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</si>
  <si>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</si>
  <si>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</si>
  <si>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</si>
  <si>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</si>
  <si>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</si>
  <si>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</si>
  <si>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</si>
  <si>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</si>
  <si>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</si>
  <si>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</si>
  <si>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</si>
  <si>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</si>
  <si>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</si>
  <si>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</si>
  <si>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</si>
  <si>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</si>
  <si>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</si>
  <si>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</si>
  <si>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</si>
  <si>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</si>
  <si>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</si>
  <si>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</si>
  <si>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</si>
  <si>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</si>
  <si>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</si>
  <si>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</si>
  <si>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</si>
  <si>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</si>
  <si>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</si>
  <si>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</si>
  <si>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</si>
  <si>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</si>
  <si>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</si>
  <si>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</si>
  <si>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</si>
  <si>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</si>
  <si>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</si>
  <si>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</si>
  <si>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</si>
  <si>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</si>
  <si>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</si>
  <si>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</si>
  <si>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</si>
  <si>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</si>
  <si>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</si>
  <si>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</si>
  <si>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</si>
  <si>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</si>
  <si>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</si>
  <si>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</si>
  <si>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</si>
  <si>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</si>
  <si>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</si>
  <si>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</si>
  <si>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</si>
  <si>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</si>
  <si>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</si>
  <si>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</si>
  <si>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</si>
  <si>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</si>
  <si>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</si>
  <si>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</si>
  <si>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</si>
  <si>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</si>
  <si>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</si>
  <si>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</si>
  <si>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</si>
  <si>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</si>
  <si>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</si>
  <si>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</si>
  <si>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</si>
  <si>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</si>
  <si>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</si>
  <si>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</si>
  <si>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</si>
  <si>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</si>
  <si>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</si>
  <si>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</si>
  <si>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</si>
  <si>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</si>
  <si>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</si>
  <si>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</si>
  <si>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합격여부</t>
  </si>
  <si>
    <t>장정훈</t>
  </si>
  <si>
    <t>합격</t>
  </si>
  <si>
    <t>이민지</t>
  </si>
  <si>
    <t>박상훈</t>
  </si>
  <si>
    <t>불합격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</si>
  <si>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</si>
  <si>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</si>
  <si>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</si>
  <si>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</si>
  <si>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</si>
  <si>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</si>
  <si>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</si>
  <si>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</si>
  <si>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</si>
  <si>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부서명</t>
    <phoneticPr fontId="2" type="noConversion"/>
  </si>
  <si>
    <t>사원명</t>
    <phoneticPr fontId="2" type="noConversion"/>
  </si>
  <si>
    <t>직위</t>
    <phoneticPr fontId="2" type="noConversion"/>
  </si>
  <si>
    <t>호봉</t>
    <phoneticPr fontId="2" type="noConversion"/>
  </si>
  <si>
    <t>홍보부</t>
    <phoneticPr fontId="2" type="noConversion"/>
  </si>
  <si>
    <t>김동일</t>
    <phoneticPr fontId="2" type="noConversion"/>
  </si>
  <si>
    <t>과장</t>
    <phoneticPr fontId="2" type="noConversion"/>
  </si>
  <si>
    <t>영업부</t>
    <phoneticPr fontId="2" type="noConversion"/>
  </si>
  <si>
    <t>임선희</t>
    <phoneticPr fontId="2" type="noConversion"/>
  </si>
  <si>
    <t>과장</t>
    <phoneticPr fontId="2" type="noConversion"/>
  </si>
  <si>
    <t>김한식</t>
    <phoneticPr fontId="2" type="noConversion"/>
  </si>
  <si>
    <t>대리</t>
    <phoneticPr fontId="2" type="noConversion"/>
  </si>
  <si>
    <t>홍보부</t>
    <phoneticPr fontId="2" type="noConversion"/>
  </si>
  <si>
    <t>고회진</t>
    <phoneticPr fontId="2" type="noConversion"/>
  </si>
  <si>
    <t>신봉순</t>
    <phoneticPr fontId="2" type="noConversion"/>
  </si>
  <si>
    <t>사원</t>
    <phoneticPr fontId="2" type="noConversion"/>
  </si>
  <si>
    <t>지순녀</t>
    <phoneticPr fontId="2" type="noConversion"/>
  </si>
  <si>
    <t>사원</t>
    <phoneticPr fontId="2" type="noConversion"/>
  </si>
  <si>
    <t>수령액</t>
    <phoneticPr fontId="2" type="noConversion"/>
  </si>
  <si>
    <t>사원코드</t>
    <phoneticPr fontId="2" type="noConversion"/>
  </si>
  <si>
    <t>MA-01</t>
    <phoneticPr fontId="2" type="noConversion"/>
  </si>
  <si>
    <t>MA-02</t>
    <phoneticPr fontId="2" type="noConversion"/>
  </si>
  <si>
    <t>MA-03</t>
    <phoneticPr fontId="2" type="noConversion"/>
  </si>
  <si>
    <t>SA-03</t>
    <phoneticPr fontId="2" type="noConversion"/>
  </si>
  <si>
    <t>SA-01</t>
    <phoneticPr fontId="2" type="noConversion"/>
  </si>
  <si>
    <t>SA-02</t>
    <phoneticPr fontId="2" type="noConversion"/>
  </si>
  <si>
    <t>대리점별 전자제품 판매현황</t>
    <phoneticPr fontId="2" type="noConversion"/>
  </si>
  <si>
    <t>제품코드</t>
    <phoneticPr fontId="2" type="noConversion"/>
  </si>
  <si>
    <t>판매비율</t>
    <phoneticPr fontId="2" type="noConversion"/>
  </si>
  <si>
    <t>&gt;=90%</t>
    <phoneticPr fontId="2" type="noConversion"/>
  </si>
  <si>
    <t>차이량</t>
    <phoneticPr fontId="2" type="noConversion"/>
  </si>
  <si>
    <t>타이어단가</t>
  </si>
  <si>
    <t>타이어미수금</t>
  </si>
  <si>
    <t>제품단가인상</t>
  </si>
  <si>
    <t>만든 사람 김종일 날짜 2020-11-19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</si>
  <si>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</si>
  <si>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</si>
  <si>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</si>
  <si>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</si>
  <si>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</si>
  <si>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</si>
  <si>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</si>
  <si>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</si>
  <si>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</si>
  <si>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</si>
  <si>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</si>
  <si>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</si>
  <si>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평균 : 수량</t>
  </si>
  <si>
    <t>전체 평균 : 수량</t>
  </si>
  <si>
    <t>평균 : 매출액</t>
  </si>
  <si>
    <t>전체 평균 : 매출액</t>
  </si>
  <si>
    <t>*</t>
  </si>
  <si>
    <t>세부A</t>
    <phoneticPr fontId="2" type="noConversion"/>
  </si>
  <si>
    <t>시드니A</t>
    <phoneticPr fontId="2" type="noConversion"/>
  </si>
  <si>
    <t>세부A</t>
    <phoneticPr fontId="2" type="noConversion"/>
  </si>
  <si>
    <t>시드니A</t>
    <phoneticPr fontId="2" type="noConversion"/>
  </si>
  <si>
    <t>세부A의 위약금 평균</t>
    <phoneticPr fontId="2" type="noConversion"/>
  </si>
  <si>
    <t>시작시간</t>
    <phoneticPr fontId="2" type="noConversion"/>
  </si>
  <si>
    <t>종료시간</t>
    <phoneticPr fontId="2" type="noConversion"/>
  </si>
  <si>
    <t>과목별 시험시간</t>
    <phoneticPr fontId="2" type="noConversion"/>
  </si>
  <si>
    <t>과목코드</t>
    <phoneticPr fontId="2" type="noConversion"/>
  </si>
  <si>
    <t>RS-A</t>
  </si>
  <si>
    <t>TT-B</t>
  </si>
  <si>
    <t>EA-C</t>
  </si>
  <si>
    <t>시험시간</t>
    <phoneticPr fontId="2" type="noConversion"/>
  </si>
  <si>
    <t>사원별 급여현황</t>
    <phoneticPr fontId="2" type="noConversion"/>
  </si>
  <si>
    <t>생산일자</t>
    <phoneticPr fontId="2" type="noConversion"/>
  </si>
  <si>
    <t>제품 관리 현황</t>
    <phoneticPr fontId="2" type="noConversion"/>
  </si>
  <si>
    <t>폐기코드</t>
    <phoneticPr fontId="2" type="noConversion"/>
  </si>
  <si>
    <t>dis-19-5</t>
    <phoneticPr fontId="2" type="noConversion"/>
  </si>
  <si>
    <t>dis-20-1</t>
    <phoneticPr fontId="2" type="noConversion"/>
  </si>
  <si>
    <t>dis-19-7</t>
    <phoneticPr fontId="2" type="noConversion"/>
  </si>
  <si>
    <t>dis-22-8</t>
    <phoneticPr fontId="2" type="noConversion"/>
  </si>
  <si>
    <t>dis-21-3</t>
    <phoneticPr fontId="2" type="noConversion"/>
  </si>
  <si>
    <t>dis-20-10</t>
    <phoneticPr fontId="2" type="noConversion"/>
  </si>
  <si>
    <t>dis-21-4</t>
    <phoneticPr fontId="2" type="noConversion"/>
  </si>
  <si>
    <t>dis-22-12</t>
    <phoneticPr fontId="2" type="noConversion"/>
  </si>
  <si>
    <t>dis-20-14</t>
    <phoneticPr fontId="2" type="noConversion"/>
  </si>
  <si>
    <t>dis-19-15</t>
    <phoneticPr fontId="2" type="noConversion"/>
  </si>
  <si>
    <t>dis-21-13</t>
    <phoneticPr fontId="2" type="noConversion"/>
  </si>
  <si>
    <t>사용년수</t>
    <phoneticPr fontId="2" type="noConversion"/>
  </si>
  <si>
    <t>제품코드</t>
    <phoneticPr fontId="2" type="noConversion"/>
  </si>
  <si>
    <t>MOU181</t>
    <phoneticPr fontId="2" type="noConversion"/>
  </si>
  <si>
    <t>MOU295</t>
    <phoneticPr fontId="2" type="noConversion"/>
  </si>
  <si>
    <t>MOU407</t>
    <phoneticPr fontId="2" type="noConversion"/>
  </si>
  <si>
    <t>KEY694</t>
    <phoneticPr fontId="2" type="noConversion"/>
  </si>
  <si>
    <t>KEY350</t>
    <phoneticPr fontId="2" type="noConversion"/>
  </si>
  <si>
    <t>KEY804</t>
    <phoneticPr fontId="2" type="noConversion"/>
  </si>
  <si>
    <t>PRI366</t>
    <phoneticPr fontId="2" type="noConversion"/>
  </si>
  <si>
    <t>PRI681</t>
    <phoneticPr fontId="2" type="noConversion"/>
  </si>
  <si>
    <t>PRI577</t>
    <phoneticPr fontId="2" type="noConversion"/>
  </si>
  <si>
    <t>SAN522</t>
    <phoneticPr fontId="2" type="noConversion"/>
  </si>
  <si>
    <t>SAN504</t>
    <phoneticPr fontId="2" type="noConversion"/>
  </si>
  <si>
    <t xml:space="preserve">[표1]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</si>
</sst>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,,&quot;백만원&quot;"/>
    <numFmt numFmtId="178" formatCode="#,##0_ "/>
    <numFmt numFmtId="179" formatCode="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0" xfId="2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1" fontId="0" fillId="0" borderId="1" xfId="2" applyFont="1" applyBorder="1">
      <alignment vertical="center"/>
    </xf>
    <xf numFmtId="0" fontId="0" fillId="0" borderId="1" xfId="0" applyBorder="1" applyAlignment="1">
      <alignment horizontal="right" vertical="center" indent="1"/>
    </xf>
    <xf numFmtId="177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8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9" xfId="2" applyFont="1" applyBorder="1">
      <alignment vertical="center"/>
    </xf>
    <xf numFmtId="0" fontId="0" fillId="0" borderId="9" xfId="0" applyBorder="1" applyAlignment="1">
      <alignment horizontal="right" vertical="center" indent="1"/>
    </xf>
    <xf numFmtId="9" fontId="0" fillId="0" borderId="9" xfId="0" applyNumberFormat="1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2B6-975C-A0C380595D3A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D-42B6-975C-A0C380595D3A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9D-42B6-975C-A0C380595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622688"/>
        <c:axId val="644624984"/>
      </c:barChart>
      <c:catAx>
        <c:axId val="64462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4624984"/>
        <c:crosses val="autoZero"/>
        <c:auto val="1"/>
        <c:lblAlgn val="ctr"/>
        <c:lblOffset val="100"/>
        <c:noMultiLvlLbl val="0"/>
      </c:catAx>
      <c:valAx>
        <c:axId val="64462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4622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90775" y="2771775"/>
          <a:ext cx="828675" cy="62865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4154.899273263887" createdVersion="6" refreshedVersion="6" minRefreshableVersion="3" recordCount="12" xr:uid="{00000000-000A-0000-FFFF-FFFF00000000}">
  <cacheSource type="worksheet">
    <worksheetSource ref="A3:F15" sheet="분석작업-2"/>
  </cacheSource>
  <cacheFields count="6">
    <cacheField name="가공일" numFmtId="176">
      <sharedItems containsSemiMixedTypes="0" containsNonDate="0" containsDate="1" containsString="0" minDate="2020-04-08T00:00:00" maxDate="2020-06-01T00:00:00" count="3">
        <d v="2020-04-08T00:00:00"/>
        <d v="2020-05-04T00:00:00"/>
        <d v="2020-05-31T00:00:00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피벗 테이블1" cacheId="0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20:F35" firstHeaderRow="1" firstDataRow="2" firstDataCol="1" rowPageCount="1" colPageCount="1"/>
  <pivotFields count="6">
    <pivotField axis="axisPage" numFmtId="176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78"/>
    <dataField name="평균 : 매출액" fld="5" subtotal="average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/>
  </sheetViews>
  <sheetFormatPr defaultRowHeight="16.5" x14ac:dyDescent="0.3"/>
  <cols>
    <col min="6" max="6" width="10.875" bestFit="1" customWidth="1"/>
  </cols>
  <sheetData>
    <row r="1" spans="1:6" x14ac:dyDescent="0.3">
      <c r="A1" t="s">
        <v>218</v>
      </c>
    </row>
    <row r="3" spans="1:6" x14ac:dyDescent="0.3">
      <c r="A3" t="s">
        <v>172</v>
      </c>
      <c r="B3" s="10" t="s">
        <v>154</v>
      </c>
      <c r="C3" s="10" t="s">
        <v>153</v>
      </c>
      <c r="D3" s="10" t="s">
        <v>155</v>
      </c>
      <c r="E3" s="10" t="s">
        <v>156</v>
      </c>
      <c r="F3" s="10" t="s">
        <v>171</v>
      </c>
    </row>
    <row r="4" spans="1:6" x14ac:dyDescent="0.3">
      <c r="A4" s="10" t="s">
        <v>173</v>
      </c>
      <c r="B4" s="10" t="s">
        <v>158</v>
      </c>
      <c r="C4" s="10" t="s">
        <v>157</v>
      </c>
      <c r="D4" s="10" t="s">
        <v>159</v>
      </c>
      <c r="E4" s="10">
        <v>5</v>
      </c>
      <c r="F4" s="9">
        <v>2500000</v>
      </c>
    </row>
    <row r="5" spans="1:6" x14ac:dyDescent="0.3">
      <c r="A5" s="10" t="s">
        <v>177</v>
      </c>
      <c r="B5" s="10" t="s">
        <v>161</v>
      </c>
      <c r="C5" s="10" t="s">
        <v>160</v>
      </c>
      <c r="D5" s="10" t="s">
        <v>162</v>
      </c>
      <c r="E5" s="10">
        <v>7</v>
      </c>
      <c r="F5" s="9">
        <v>2700000</v>
      </c>
    </row>
    <row r="6" spans="1:6" x14ac:dyDescent="0.3">
      <c r="A6" s="10" t="s">
        <v>178</v>
      </c>
      <c r="B6" s="10" t="s">
        <v>163</v>
      </c>
      <c r="C6" s="10" t="s">
        <v>160</v>
      </c>
      <c r="D6" s="10" t="s">
        <v>164</v>
      </c>
      <c r="E6" s="10">
        <v>2</v>
      </c>
      <c r="F6" s="9">
        <v>1800000</v>
      </c>
    </row>
    <row r="7" spans="1:6" x14ac:dyDescent="0.3">
      <c r="A7" s="10" t="s">
        <v>174</v>
      </c>
      <c r="B7" s="10" t="s">
        <v>166</v>
      </c>
      <c r="C7" s="10" t="s">
        <v>165</v>
      </c>
      <c r="D7" s="10" t="s">
        <v>164</v>
      </c>
      <c r="E7" s="10">
        <v>4</v>
      </c>
      <c r="F7" s="9">
        <v>2000000</v>
      </c>
    </row>
    <row r="8" spans="1:6" x14ac:dyDescent="0.3">
      <c r="A8" s="10" t="s">
        <v>176</v>
      </c>
      <c r="B8" s="10" t="s">
        <v>167</v>
      </c>
      <c r="C8" s="10" t="s">
        <v>160</v>
      </c>
      <c r="D8" s="10" t="s">
        <v>168</v>
      </c>
      <c r="E8" s="10">
        <v>1</v>
      </c>
      <c r="F8" s="9">
        <v>1200000</v>
      </c>
    </row>
    <row r="9" spans="1:6" x14ac:dyDescent="0.3">
      <c r="A9" s="10" t="s">
        <v>175</v>
      </c>
      <c r="B9" s="10" t="s">
        <v>169</v>
      </c>
      <c r="C9" s="10" t="s">
        <v>157</v>
      </c>
      <c r="D9" s="10" t="s">
        <v>170</v>
      </c>
      <c r="E9" s="10">
        <v>4</v>
      </c>
      <c r="F9" s="9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sqref="A1:F1"/>
    </sheetView>
  </sheetViews>
  <sheetFormatPr defaultRowHeight="16.5" x14ac:dyDescent="0.3"/>
  <cols>
    <col min="3" max="3" width="9.375" bestFit="1" customWidth="1"/>
    <col min="6" max="6" width="10.5" bestFit="1" customWidth="1"/>
    <col min="7" max="7" width="3.625" customWidth="1"/>
    <col min="8" max="8" width="11" bestFit="1" customWidth="1"/>
  </cols>
  <sheetData>
    <row r="1" spans="1:8" ht="20.25" x14ac:dyDescent="0.3">
      <c r="A1" s="57" t="s">
        <v>179</v>
      </c>
      <c r="B1" s="57"/>
      <c r="C1" s="57"/>
      <c r="D1" s="57"/>
      <c r="E1" s="57"/>
      <c r="F1" s="57"/>
    </row>
    <row r="3" spans="1:8" ht="17.25" thickBot="1" x14ac:dyDescent="0.35">
      <c r="A3" s="54" t="s">
        <v>0</v>
      </c>
      <c r="B3" s="54" t="s">
        <v>180</v>
      </c>
      <c r="C3" s="54" t="s">
        <v>1</v>
      </c>
      <c r="D3" s="54" t="s">
        <v>2</v>
      </c>
      <c r="E3" s="54" t="s">
        <v>3</v>
      </c>
      <c r="F3" s="54" t="s">
        <v>4</v>
      </c>
      <c r="H3" t="s">
        <v>5</v>
      </c>
    </row>
    <row r="4" spans="1:8" ht="17.25" thickTop="1" x14ac:dyDescent="0.3">
      <c r="A4" s="49" t="s">
        <v>6</v>
      </c>
      <c r="B4" s="49" t="s">
        <v>7</v>
      </c>
      <c r="C4" s="50">
        <v>350000</v>
      </c>
      <c r="D4" s="51">
        <v>368</v>
      </c>
      <c r="E4" s="52">
        <v>0.11</v>
      </c>
      <c r="F4" s="53">
        <f>C4*D4</f>
        <v>128800000</v>
      </c>
      <c r="H4" s="42">
        <v>0.01</v>
      </c>
    </row>
    <row r="5" spans="1:8" x14ac:dyDescent="0.3">
      <c r="A5" s="8" t="s">
        <v>6</v>
      </c>
      <c r="B5" s="8" t="s">
        <v>8</v>
      </c>
      <c r="C5" s="15">
        <v>500000</v>
      </c>
      <c r="D5" s="16">
        <v>251</v>
      </c>
      <c r="E5" s="18">
        <v>0.14000000000000001</v>
      </c>
      <c r="F5" s="17">
        <f t="shared" ref="F5:F15" si="0">C5*D5</f>
        <v>125500000</v>
      </c>
    </row>
    <row r="6" spans="1:8" x14ac:dyDescent="0.3">
      <c r="A6" s="8" t="s">
        <v>6</v>
      </c>
      <c r="B6" s="8" t="s">
        <v>9</v>
      </c>
      <c r="C6" s="15">
        <v>400000</v>
      </c>
      <c r="D6" s="16">
        <v>437</v>
      </c>
      <c r="E6" s="18">
        <v>0.12</v>
      </c>
      <c r="F6" s="17">
        <f t="shared" si="0"/>
        <v>174800000</v>
      </c>
    </row>
    <row r="7" spans="1:8" x14ac:dyDescent="0.3">
      <c r="A7" s="8" t="s">
        <v>10</v>
      </c>
      <c r="B7" s="8" t="s">
        <v>7</v>
      </c>
      <c r="C7" s="15">
        <v>350000</v>
      </c>
      <c r="D7" s="16">
        <v>244</v>
      </c>
      <c r="E7" s="18">
        <v>0.11</v>
      </c>
      <c r="F7" s="17">
        <f t="shared" si="0"/>
        <v>85400000</v>
      </c>
    </row>
    <row r="8" spans="1:8" x14ac:dyDescent="0.3">
      <c r="A8" s="8" t="s">
        <v>10</v>
      </c>
      <c r="B8" s="8" t="s">
        <v>8</v>
      </c>
      <c r="C8" s="15">
        <v>500000</v>
      </c>
      <c r="D8" s="16">
        <v>358</v>
      </c>
      <c r="E8" s="18">
        <v>0.14000000000000001</v>
      </c>
      <c r="F8" s="17">
        <f t="shared" si="0"/>
        <v>179000000</v>
      </c>
    </row>
    <row r="9" spans="1:8" x14ac:dyDescent="0.3">
      <c r="A9" s="8" t="s">
        <v>10</v>
      </c>
      <c r="B9" s="8" t="s">
        <v>9</v>
      </c>
      <c r="C9" s="15">
        <v>400000</v>
      </c>
      <c r="D9" s="16">
        <v>366</v>
      </c>
      <c r="E9" s="18">
        <v>0.12</v>
      </c>
      <c r="F9" s="17">
        <f t="shared" si="0"/>
        <v>146400000</v>
      </c>
    </row>
    <row r="10" spans="1:8" x14ac:dyDescent="0.3">
      <c r="A10" s="8" t="s">
        <v>11</v>
      </c>
      <c r="B10" s="8" t="s">
        <v>7</v>
      </c>
      <c r="C10" s="15">
        <v>350000</v>
      </c>
      <c r="D10" s="16">
        <v>438</v>
      </c>
      <c r="E10" s="18">
        <v>0.11</v>
      </c>
      <c r="F10" s="17">
        <f t="shared" si="0"/>
        <v>153300000</v>
      </c>
    </row>
    <row r="11" spans="1:8" x14ac:dyDescent="0.3">
      <c r="A11" s="8" t="s">
        <v>11</v>
      </c>
      <c r="B11" s="8" t="s">
        <v>8</v>
      </c>
      <c r="C11" s="15">
        <v>500000</v>
      </c>
      <c r="D11" s="16">
        <v>254</v>
      </c>
      <c r="E11" s="18">
        <v>0.14000000000000001</v>
      </c>
      <c r="F11" s="17">
        <f t="shared" si="0"/>
        <v>127000000</v>
      </c>
    </row>
    <row r="12" spans="1:8" x14ac:dyDescent="0.3">
      <c r="A12" s="8" t="s">
        <v>11</v>
      </c>
      <c r="B12" s="8" t="s">
        <v>9</v>
      </c>
      <c r="C12" s="15">
        <v>400000</v>
      </c>
      <c r="D12" s="16">
        <v>264</v>
      </c>
      <c r="E12" s="18">
        <v>0.12</v>
      </c>
      <c r="F12" s="17">
        <f t="shared" si="0"/>
        <v>105600000</v>
      </c>
    </row>
    <row r="13" spans="1:8" x14ac:dyDescent="0.3">
      <c r="A13" s="8" t="s">
        <v>12</v>
      </c>
      <c r="B13" s="8" t="s">
        <v>7</v>
      </c>
      <c r="C13" s="15">
        <v>350000</v>
      </c>
      <c r="D13" s="16">
        <v>351</v>
      </c>
      <c r="E13" s="18">
        <v>0.11</v>
      </c>
      <c r="F13" s="17">
        <f t="shared" si="0"/>
        <v>122850000</v>
      </c>
    </row>
    <row r="14" spans="1:8" x14ac:dyDescent="0.3">
      <c r="A14" s="8" t="s">
        <v>12</v>
      </c>
      <c r="B14" s="8" t="s">
        <v>8</v>
      </c>
      <c r="C14" s="15">
        <v>500000</v>
      </c>
      <c r="D14" s="16">
        <v>233</v>
      </c>
      <c r="E14" s="18">
        <v>0.14000000000000001</v>
      </c>
      <c r="F14" s="17">
        <f t="shared" si="0"/>
        <v>116500000</v>
      </c>
    </row>
    <row r="15" spans="1:8" x14ac:dyDescent="0.3">
      <c r="A15" s="8" t="s">
        <v>12</v>
      </c>
      <c r="B15" s="8" t="s">
        <v>9</v>
      </c>
      <c r="C15" s="15">
        <v>400000</v>
      </c>
      <c r="D15" s="16">
        <v>349</v>
      </c>
      <c r="E15" s="18">
        <v>0.12</v>
      </c>
      <c r="F15" s="17">
        <f t="shared" si="0"/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workbookViewId="0">
      <selection sqref="A1:G1"/>
    </sheetView>
  </sheetViews>
  <sheetFormatPr defaultRowHeight="16.5" x14ac:dyDescent="0.3"/>
  <cols>
    <col min="3" max="3" width="11" bestFit="1" customWidth="1"/>
  </cols>
  <sheetData>
    <row r="1" spans="1:7" ht="20.25" x14ac:dyDescent="0.3">
      <c r="A1" s="58" t="s">
        <v>13</v>
      </c>
      <c r="B1" s="58"/>
      <c r="C1" s="58"/>
      <c r="D1" s="58"/>
      <c r="E1" s="58"/>
      <c r="F1" s="58"/>
      <c r="G1" s="58"/>
    </row>
    <row r="3" spans="1:7" x14ac:dyDescent="0.3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</row>
    <row r="4" spans="1:7" x14ac:dyDescent="0.3">
      <c r="A4" s="1" t="s">
        <v>21</v>
      </c>
      <c r="B4" s="1">
        <v>1000</v>
      </c>
      <c r="C4" s="1">
        <v>67</v>
      </c>
      <c r="D4" s="1">
        <v>300</v>
      </c>
      <c r="E4" s="1">
        <v>322</v>
      </c>
      <c r="F4" s="1">
        <f t="shared" ref="F4:F16" si="0">C4+D4-E4</f>
        <v>45</v>
      </c>
      <c r="G4" s="2">
        <f t="shared" ref="G4:G16" si="1">E4/(C4+D4)</f>
        <v>0.87738419618528607</v>
      </c>
    </row>
    <row r="5" spans="1:7" x14ac:dyDescent="0.3">
      <c r="A5" s="1" t="s">
        <v>22</v>
      </c>
      <c r="B5" s="1">
        <v>600</v>
      </c>
      <c r="C5" s="1">
        <v>99</v>
      </c>
      <c r="D5" s="1">
        <v>250</v>
      </c>
      <c r="E5" s="1">
        <v>305</v>
      </c>
      <c r="F5" s="1">
        <f t="shared" si="0"/>
        <v>44</v>
      </c>
      <c r="G5" s="2">
        <f t="shared" si="1"/>
        <v>0.87392550143266479</v>
      </c>
    </row>
    <row r="6" spans="1:7" x14ac:dyDescent="0.3">
      <c r="A6" s="1" t="s">
        <v>23</v>
      </c>
      <c r="B6" s="1">
        <v>600</v>
      </c>
      <c r="C6" s="1">
        <v>27</v>
      </c>
      <c r="D6" s="1">
        <v>400</v>
      </c>
      <c r="E6" s="1">
        <v>286</v>
      </c>
      <c r="F6" s="1">
        <f t="shared" si="0"/>
        <v>141</v>
      </c>
      <c r="G6" s="2">
        <f t="shared" si="1"/>
        <v>0.66978922716627631</v>
      </c>
    </row>
    <row r="7" spans="1:7" x14ac:dyDescent="0.3">
      <c r="A7" s="1" t="s">
        <v>24</v>
      </c>
      <c r="B7" s="1">
        <v>500</v>
      </c>
      <c r="C7" s="1">
        <v>56</v>
      </c>
      <c r="D7" s="1">
        <v>350</v>
      </c>
      <c r="E7" s="1">
        <v>358</v>
      </c>
      <c r="F7" s="1">
        <f t="shared" si="0"/>
        <v>48</v>
      </c>
      <c r="G7" s="2">
        <f t="shared" si="1"/>
        <v>0.88177339901477836</v>
      </c>
    </row>
    <row r="8" spans="1:7" x14ac:dyDescent="0.3">
      <c r="A8" s="1" t="s">
        <v>25</v>
      </c>
      <c r="B8" s="1">
        <v>500</v>
      </c>
      <c r="C8" s="1">
        <v>48</v>
      </c>
      <c r="D8" s="1">
        <v>350</v>
      </c>
      <c r="E8" s="1">
        <v>321</v>
      </c>
      <c r="F8" s="1">
        <f t="shared" si="0"/>
        <v>77</v>
      </c>
      <c r="G8" s="2">
        <f t="shared" si="1"/>
        <v>0.80653266331658291</v>
      </c>
    </row>
    <row r="9" spans="1:7" x14ac:dyDescent="0.3">
      <c r="A9" s="1" t="s">
        <v>26</v>
      </c>
      <c r="B9" s="1">
        <v>600</v>
      </c>
      <c r="C9" s="1">
        <v>63</v>
      </c>
      <c r="D9" s="1">
        <v>300</v>
      </c>
      <c r="E9" s="1">
        <v>242</v>
      </c>
      <c r="F9" s="1">
        <f t="shared" si="0"/>
        <v>121</v>
      </c>
      <c r="G9" s="2">
        <f t="shared" si="1"/>
        <v>0.66666666666666663</v>
      </c>
    </row>
    <row r="10" spans="1:7" x14ac:dyDescent="0.3">
      <c r="A10" s="1" t="s">
        <v>27</v>
      </c>
      <c r="B10" s="1">
        <v>1000</v>
      </c>
      <c r="C10" s="1">
        <v>55</v>
      </c>
      <c r="D10" s="1">
        <v>320</v>
      </c>
      <c r="E10" s="1">
        <v>340</v>
      </c>
      <c r="F10" s="1">
        <f t="shared" si="0"/>
        <v>35</v>
      </c>
      <c r="G10" s="2">
        <f t="shared" si="1"/>
        <v>0.90666666666666662</v>
      </c>
    </row>
    <row r="11" spans="1:7" x14ac:dyDescent="0.3">
      <c r="A11" s="1" t="s">
        <v>28</v>
      </c>
      <c r="B11" s="1">
        <v>1200</v>
      </c>
      <c r="C11" s="1">
        <v>75</v>
      </c>
      <c r="D11" s="1">
        <v>200</v>
      </c>
      <c r="E11" s="1">
        <v>207</v>
      </c>
      <c r="F11" s="1">
        <f t="shared" si="0"/>
        <v>68</v>
      </c>
      <c r="G11" s="2">
        <f t="shared" si="1"/>
        <v>0.75272727272727269</v>
      </c>
    </row>
    <row r="12" spans="1:7" x14ac:dyDescent="0.3">
      <c r="A12" s="1" t="s">
        <v>29</v>
      </c>
      <c r="B12" s="1">
        <v>800</v>
      </c>
      <c r="C12" s="1">
        <v>53</v>
      </c>
      <c r="D12" s="1">
        <v>320</v>
      </c>
      <c r="E12" s="1">
        <v>326</v>
      </c>
      <c r="F12" s="1">
        <f t="shared" si="0"/>
        <v>47</v>
      </c>
      <c r="G12" s="2">
        <f t="shared" si="1"/>
        <v>0.87399463806970512</v>
      </c>
    </row>
    <row r="13" spans="1:7" x14ac:dyDescent="0.3">
      <c r="A13" s="1" t="s">
        <v>30</v>
      </c>
      <c r="B13" s="1">
        <v>600</v>
      </c>
      <c r="C13" s="1">
        <v>29</v>
      </c>
      <c r="D13" s="1">
        <v>400</v>
      </c>
      <c r="E13" s="1">
        <v>322</v>
      </c>
      <c r="F13" s="1">
        <f t="shared" si="0"/>
        <v>107</v>
      </c>
      <c r="G13" s="2">
        <f t="shared" si="1"/>
        <v>0.75058275058275059</v>
      </c>
    </row>
    <row r="14" spans="1:7" x14ac:dyDescent="0.3">
      <c r="A14" s="1" t="s">
        <v>31</v>
      </c>
      <c r="B14" s="1">
        <v>500</v>
      </c>
      <c r="C14" s="1">
        <v>45</v>
      </c>
      <c r="D14" s="1">
        <v>380</v>
      </c>
      <c r="E14" s="1">
        <v>389</v>
      </c>
      <c r="F14" s="1">
        <f t="shared" si="0"/>
        <v>36</v>
      </c>
      <c r="G14" s="2">
        <f t="shared" si="1"/>
        <v>0.91529411764705881</v>
      </c>
    </row>
    <row r="15" spans="1:7" x14ac:dyDescent="0.3">
      <c r="A15" s="1" t="s">
        <v>32</v>
      </c>
      <c r="B15" s="1">
        <v>700</v>
      </c>
      <c r="C15" s="1">
        <v>65</v>
      </c>
      <c r="D15" s="1">
        <v>240</v>
      </c>
      <c r="E15" s="1">
        <v>245</v>
      </c>
      <c r="F15" s="1">
        <f t="shared" si="0"/>
        <v>60</v>
      </c>
      <c r="G15" s="2">
        <f t="shared" si="1"/>
        <v>0.80327868852459017</v>
      </c>
    </row>
    <row r="16" spans="1:7" x14ac:dyDescent="0.3">
      <c r="A16" s="1" t="s">
        <v>33</v>
      </c>
      <c r="B16" s="1">
        <v>500</v>
      </c>
      <c r="C16" s="1">
        <v>68</v>
      </c>
      <c r="D16" s="1">
        <v>250</v>
      </c>
      <c r="E16" s="1">
        <v>258</v>
      </c>
      <c r="F16" s="1">
        <f t="shared" si="0"/>
        <v>60</v>
      </c>
      <c r="G16" s="2">
        <f t="shared" si="1"/>
        <v>0.81132075471698117</v>
      </c>
    </row>
    <row r="18" spans="1:7" x14ac:dyDescent="0.3">
      <c r="A18" s="19" t="s">
        <v>183</v>
      </c>
      <c r="B18" t="s">
        <v>181</v>
      </c>
    </row>
    <row r="19" spans="1:7" x14ac:dyDescent="0.3">
      <c r="A19" t="b">
        <f>E4&lt;D4</f>
        <v>0</v>
      </c>
    </row>
    <row r="20" spans="1:7" x14ac:dyDescent="0.3">
      <c r="B20" t="s">
        <v>182</v>
      </c>
    </row>
    <row r="23" spans="1:7" x14ac:dyDescent="0.3">
      <c r="A23" s="8" t="s">
        <v>14</v>
      </c>
      <c r="B23" s="8" t="s">
        <v>15</v>
      </c>
      <c r="C23" s="8" t="s">
        <v>16</v>
      </c>
      <c r="D23" s="8" t="s">
        <v>17</v>
      </c>
      <c r="E23" s="8" t="s">
        <v>18</v>
      </c>
      <c r="F23" s="8" t="s">
        <v>19</v>
      </c>
      <c r="G23" s="8" t="s">
        <v>20</v>
      </c>
    </row>
    <row r="24" spans="1:7" x14ac:dyDescent="0.3">
      <c r="A24" s="8" t="s">
        <v>23</v>
      </c>
      <c r="B24" s="8">
        <v>600</v>
      </c>
      <c r="C24" s="8">
        <v>27</v>
      </c>
      <c r="D24" s="8">
        <v>400</v>
      </c>
      <c r="E24" s="8">
        <v>286</v>
      </c>
      <c r="F24" s="8">
        <v>141</v>
      </c>
      <c r="G24" s="2">
        <v>0.66978922716627631</v>
      </c>
    </row>
    <row r="25" spans="1:7" x14ac:dyDescent="0.3">
      <c r="A25" s="8" t="s">
        <v>25</v>
      </c>
      <c r="B25" s="8">
        <v>500</v>
      </c>
      <c r="C25" s="8">
        <v>48</v>
      </c>
      <c r="D25" s="8">
        <v>350</v>
      </c>
      <c r="E25" s="8">
        <v>321</v>
      </c>
      <c r="F25" s="8">
        <v>77</v>
      </c>
      <c r="G25" s="2">
        <v>0.80653266331658291</v>
      </c>
    </row>
    <row r="26" spans="1:7" x14ac:dyDescent="0.3">
      <c r="A26" s="8" t="s">
        <v>26</v>
      </c>
      <c r="B26" s="8">
        <v>600</v>
      </c>
      <c r="C26" s="8">
        <v>63</v>
      </c>
      <c r="D26" s="8">
        <v>300</v>
      </c>
      <c r="E26" s="8">
        <v>242</v>
      </c>
      <c r="F26" s="8">
        <v>121</v>
      </c>
      <c r="G26" s="2">
        <v>0.66666666666666663</v>
      </c>
    </row>
    <row r="27" spans="1:7" x14ac:dyDescent="0.3">
      <c r="A27" s="8" t="s">
        <v>27</v>
      </c>
      <c r="B27" s="8">
        <v>1000</v>
      </c>
      <c r="C27" s="8">
        <v>55</v>
      </c>
      <c r="D27" s="8">
        <v>320</v>
      </c>
      <c r="E27" s="8">
        <v>340</v>
      </c>
      <c r="F27" s="8">
        <v>35</v>
      </c>
      <c r="G27" s="2">
        <v>0.90666666666666662</v>
      </c>
    </row>
    <row r="28" spans="1:7" x14ac:dyDescent="0.3">
      <c r="A28" s="8" t="s">
        <v>30</v>
      </c>
      <c r="B28" s="8">
        <v>600</v>
      </c>
      <c r="C28" s="8">
        <v>29</v>
      </c>
      <c r="D28" s="8">
        <v>400</v>
      </c>
      <c r="E28" s="8">
        <v>322</v>
      </c>
      <c r="F28" s="8">
        <v>107</v>
      </c>
      <c r="G28" s="2">
        <v>0.75058275058275059</v>
      </c>
    </row>
    <row r="29" spans="1:7" x14ac:dyDescent="0.3">
      <c r="A29" s="8" t="s">
        <v>31</v>
      </c>
      <c r="B29" s="8">
        <v>500</v>
      </c>
      <c r="C29" s="8">
        <v>45</v>
      </c>
      <c r="D29" s="8">
        <v>380</v>
      </c>
      <c r="E29" s="8">
        <v>389</v>
      </c>
      <c r="F29" s="8">
        <v>36</v>
      </c>
      <c r="G29" s="2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/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10.875" bestFit="1" customWidth="1"/>
    <col min="7" max="7" width="9" customWidth="1"/>
    <col min="8" max="8" width="10.75" bestFit="1" customWidth="1"/>
    <col min="9" max="11" width="9" customWidth="1"/>
  </cols>
  <sheetData>
    <row r="1" spans="1:11" x14ac:dyDescent="0.3">
      <c r="A1" s="12" t="s">
        <v>246</v>
      </c>
      <c r="B1" s="14" t="s">
        <v>34</v>
      </c>
      <c r="G1" s="13" t="s">
        <v>35</v>
      </c>
      <c r="H1" s="14" t="s">
        <v>220</v>
      </c>
    </row>
    <row r="2" spans="1:11" x14ac:dyDescent="0.3">
      <c r="A2" s="44" t="s">
        <v>14</v>
      </c>
      <c r="B2" s="44" t="s">
        <v>36</v>
      </c>
      <c r="C2" s="44" t="s">
        <v>37</v>
      </c>
      <c r="D2" s="44" t="s">
        <v>38</v>
      </c>
      <c r="E2" s="44" t="s">
        <v>39</v>
      </c>
      <c r="G2" s="48" t="s">
        <v>234</v>
      </c>
      <c r="H2" s="48" t="s">
        <v>219</v>
      </c>
      <c r="I2" s="48" t="s">
        <v>221</v>
      </c>
      <c r="J2" s="47" t="s">
        <v>233</v>
      </c>
    </row>
    <row r="3" spans="1:11" x14ac:dyDescent="0.3">
      <c r="A3" s="44" t="s">
        <v>205</v>
      </c>
      <c r="B3" s="43">
        <v>800000</v>
      </c>
      <c r="C3" s="6">
        <v>44656</v>
      </c>
      <c r="D3" s="6">
        <v>44640</v>
      </c>
      <c r="E3" s="43">
        <v>224500</v>
      </c>
      <c r="G3" s="48" t="s">
        <v>239</v>
      </c>
      <c r="H3" s="55">
        <v>41244</v>
      </c>
      <c r="I3" s="48" t="s">
        <v>224</v>
      </c>
      <c r="J3" s="56">
        <f>(2000+MID(I3,5,2))-YEAR(H3)</f>
        <v>7</v>
      </c>
    </row>
    <row r="4" spans="1:11" x14ac:dyDescent="0.3">
      <c r="A4" s="44" t="s">
        <v>206</v>
      </c>
      <c r="B4" s="43">
        <v>1200000</v>
      </c>
      <c r="C4" s="6">
        <v>44658</v>
      </c>
      <c r="D4" s="6">
        <v>44648</v>
      </c>
      <c r="E4" s="43">
        <v>359200</v>
      </c>
      <c r="G4" s="48" t="s">
        <v>238</v>
      </c>
      <c r="H4" s="55">
        <v>41398</v>
      </c>
      <c r="I4" s="48" t="s">
        <v>229</v>
      </c>
      <c r="J4" s="56">
        <f t="shared" ref="J4:J13" si="0">(2000+MID(I4,5,2))-YEAR(H4)</f>
        <v>9</v>
      </c>
    </row>
    <row r="5" spans="1:11" x14ac:dyDescent="0.3">
      <c r="A5" s="44" t="s">
        <v>205</v>
      </c>
      <c r="B5" s="43">
        <v>2000000</v>
      </c>
      <c r="C5" s="6">
        <v>44658</v>
      </c>
      <c r="D5" s="6">
        <v>44652</v>
      </c>
      <c r="E5" s="43">
        <v>625100</v>
      </c>
      <c r="G5" s="48" t="s">
        <v>240</v>
      </c>
      <c r="H5" s="55">
        <v>42203</v>
      </c>
      <c r="I5" s="48" t="s">
        <v>228</v>
      </c>
      <c r="J5" s="56">
        <f t="shared" si="0"/>
        <v>6</v>
      </c>
    </row>
    <row r="6" spans="1:11" x14ac:dyDescent="0.3">
      <c r="A6" s="44" t="s">
        <v>41</v>
      </c>
      <c r="B6" s="43">
        <v>700000</v>
      </c>
      <c r="C6" s="6">
        <v>44663</v>
      </c>
      <c r="D6" s="6">
        <v>44645</v>
      </c>
      <c r="E6" s="43">
        <v>175400</v>
      </c>
      <c r="G6" s="48" t="s">
        <v>235</v>
      </c>
      <c r="H6" s="55">
        <v>41973</v>
      </c>
      <c r="I6" s="48" t="s">
        <v>232</v>
      </c>
      <c r="J6" s="56">
        <f t="shared" si="0"/>
        <v>7</v>
      </c>
    </row>
    <row r="7" spans="1:11" x14ac:dyDescent="0.3">
      <c r="A7" s="44" t="s">
        <v>206</v>
      </c>
      <c r="B7" s="43">
        <v>2200000</v>
      </c>
      <c r="C7" s="6">
        <v>44656</v>
      </c>
      <c r="D7" s="6">
        <v>44632</v>
      </c>
      <c r="E7" s="43">
        <v>556900</v>
      </c>
      <c r="G7" s="48" t="s">
        <v>236</v>
      </c>
      <c r="H7" s="55">
        <v>42454</v>
      </c>
      <c r="I7" s="48" t="s">
        <v>222</v>
      </c>
      <c r="J7" s="56">
        <f t="shared" si="0"/>
        <v>3</v>
      </c>
    </row>
    <row r="8" spans="1:11" x14ac:dyDescent="0.3">
      <c r="A8" s="44" t="s">
        <v>205</v>
      </c>
      <c r="B8" s="43">
        <v>1300000</v>
      </c>
      <c r="C8" s="6">
        <v>44665</v>
      </c>
      <c r="D8" s="6">
        <v>44654</v>
      </c>
      <c r="E8" s="43">
        <v>394500</v>
      </c>
      <c r="G8" s="48" t="s">
        <v>237</v>
      </c>
      <c r="H8" s="55">
        <v>43015</v>
      </c>
      <c r="I8" s="48" t="s">
        <v>226</v>
      </c>
      <c r="J8" s="56">
        <f t="shared" si="0"/>
        <v>4</v>
      </c>
    </row>
    <row r="9" spans="1:11" x14ac:dyDescent="0.3">
      <c r="A9" s="44" t="s">
        <v>41</v>
      </c>
      <c r="B9" s="43">
        <v>2500000</v>
      </c>
      <c r="C9" s="6">
        <v>44663</v>
      </c>
      <c r="D9" s="6">
        <v>44653</v>
      </c>
      <c r="E9" s="43">
        <v>756200</v>
      </c>
      <c r="G9" s="48" t="s">
        <v>241</v>
      </c>
      <c r="H9" s="55">
        <v>41508</v>
      </c>
      <c r="I9" s="48" t="s">
        <v>227</v>
      </c>
      <c r="J9" s="56">
        <f t="shared" si="0"/>
        <v>7</v>
      </c>
    </row>
    <row r="10" spans="1:11" x14ac:dyDescent="0.3">
      <c r="A10" s="44" t="s">
        <v>41</v>
      </c>
      <c r="B10" s="43">
        <v>2300000</v>
      </c>
      <c r="C10" s="6">
        <v>44656</v>
      </c>
      <c r="D10" s="6">
        <v>44648</v>
      </c>
      <c r="E10" s="43">
        <v>575300</v>
      </c>
      <c r="G10" s="48" t="s">
        <v>243</v>
      </c>
      <c r="H10" s="55">
        <v>41895</v>
      </c>
      <c r="I10" s="48" t="s">
        <v>231</v>
      </c>
      <c r="J10" s="56">
        <f t="shared" si="0"/>
        <v>5</v>
      </c>
    </row>
    <row r="11" spans="1:11" x14ac:dyDescent="0.3">
      <c r="A11" s="44" t="s">
        <v>207</v>
      </c>
      <c r="B11" s="43">
        <v>2100000</v>
      </c>
      <c r="C11" s="6">
        <v>44663</v>
      </c>
      <c r="D11" s="6">
        <v>44652</v>
      </c>
      <c r="E11" s="43">
        <v>636000</v>
      </c>
      <c r="G11" s="48" t="s">
        <v>242</v>
      </c>
      <c r="H11" s="55">
        <v>42176</v>
      </c>
      <c r="I11" s="48" t="s">
        <v>223</v>
      </c>
      <c r="J11" s="56">
        <f t="shared" si="0"/>
        <v>5</v>
      </c>
    </row>
    <row r="12" spans="1:11" x14ac:dyDescent="0.3">
      <c r="A12" s="44" t="s">
        <v>208</v>
      </c>
      <c r="B12" s="43">
        <v>2000000</v>
      </c>
      <c r="C12" s="6">
        <v>44663</v>
      </c>
      <c r="D12" s="6">
        <v>44642</v>
      </c>
      <c r="E12" s="43">
        <v>506400</v>
      </c>
      <c r="G12" s="48" t="s">
        <v>245</v>
      </c>
      <c r="H12" s="55">
        <v>40970</v>
      </c>
      <c r="I12" s="48" t="s">
        <v>230</v>
      </c>
      <c r="J12" s="56">
        <f t="shared" si="0"/>
        <v>8</v>
      </c>
    </row>
    <row r="13" spans="1:11" x14ac:dyDescent="0.3">
      <c r="A13" s="63" t="s">
        <v>209</v>
      </c>
      <c r="B13" s="64"/>
      <c r="C13" s="64"/>
      <c r="D13" s="59"/>
      <c r="E13" s="43">
        <f>DSUM(A2:E12,5,A2:A3)/DCOUNTA(A2:E12,1,A2:A3)</f>
        <v>470025</v>
      </c>
      <c r="G13" s="48" t="s">
        <v>244</v>
      </c>
      <c r="H13" s="55">
        <v>42201</v>
      </c>
      <c r="I13" s="48" t="s">
        <v>225</v>
      </c>
      <c r="J13" s="56">
        <f t="shared" si="0"/>
        <v>7</v>
      </c>
    </row>
    <row r="15" spans="1:11" x14ac:dyDescent="0.3">
      <c r="A15" s="13" t="s">
        <v>42</v>
      </c>
      <c r="B15" s="14" t="s">
        <v>43</v>
      </c>
      <c r="H15" s="13" t="s">
        <v>44</v>
      </c>
      <c r="I15" s="14" t="s">
        <v>212</v>
      </c>
    </row>
    <row r="16" spans="1:11" x14ac:dyDescent="0.3">
      <c r="A16" s="1" t="s">
        <v>40</v>
      </c>
      <c r="B16" s="1" t="s">
        <v>45</v>
      </c>
      <c r="C16" s="1" t="s">
        <v>46</v>
      </c>
      <c r="D16" s="1" t="s">
        <v>47</v>
      </c>
      <c r="E16" s="59" t="s">
        <v>48</v>
      </c>
      <c r="F16" s="60"/>
      <c r="H16" s="1" t="s">
        <v>213</v>
      </c>
      <c r="I16" s="45" t="s">
        <v>210</v>
      </c>
      <c r="J16" s="1" t="s">
        <v>211</v>
      </c>
      <c r="K16" s="4" t="s">
        <v>217</v>
      </c>
    </row>
    <row r="17" spans="1:11" x14ac:dyDescent="0.3">
      <c r="A17" s="1" t="s">
        <v>49</v>
      </c>
      <c r="B17" s="1">
        <v>78</v>
      </c>
      <c r="C17" s="1">
        <v>82</v>
      </c>
      <c r="D17" s="1">
        <v>160</v>
      </c>
      <c r="E17" s="61" t="str">
        <f>AVERAGEIFS(D17:D26,B17:B26,"&gt;=90",C17:C26,"&gt;=90")&amp;"점"</f>
        <v>191점</v>
      </c>
      <c r="F17" s="62"/>
      <c r="H17" s="11" t="s">
        <v>216</v>
      </c>
      <c r="I17" s="46">
        <v>0.375</v>
      </c>
      <c r="J17" s="46">
        <v>0.47916666666666669</v>
      </c>
      <c r="K17" s="46">
        <f>IF(RIGHT(H17,1)="C",J17-I17+TIME(,10,),J17-I17)</f>
        <v>0.11111111111111113</v>
      </c>
    </row>
    <row r="18" spans="1:11" x14ac:dyDescent="0.3">
      <c r="A18" s="1" t="s">
        <v>50</v>
      </c>
      <c r="B18" s="1">
        <v>83</v>
      </c>
      <c r="C18" s="1">
        <v>90</v>
      </c>
      <c r="D18" s="1">
        <v>173</v>
      </c>
      <c r="H18" s="11" t="s">
        <v>214</v>
      </c>
      <c r="I18" s="46">
        <v>0.54166666666666663</v>
      </c>
      <c r="J18" s="46">
        <v>0.60416666666666663</v>
      </c>
      <c r="K18" s="46">
        <f t="shared" ref="K18:K25" si="1">IF(RIGHT(H18,1)="C",J18-I18+TIME(,10,),J18-I18)</f>
        <v>6.25E-2</v>
      </c>
    </row>
    <row r="19" spans="1:11" x14ac:dyDescent="0.3">
      <c r="A19" s="1" t="s">
        <v>51</v>
      </c>
      <c r="B19" s="1">
        <v>95</v>
      </c>
      <c r="C19" s="1">
        <v>97</v>
      </c>
      <c r="D19" s="1">
        <v>192</v>
      </c>
      <c r="H19" s="11" t="s">
        <v>215</v>
      </c>
      <c r="I19" s="46">
        <v>0.375</v>
      </c>
      <c r="J19" s="46">
        <v>0.47916666666666669</v>
      </c>
      <c r="K19" s="46">
        <f t="shared" si="1"/>
        <v>0.10416666666666669</v>
      </c>
    </row>
    <row r="20" spans="1:11" x14ac:dyDescent="0.3">
      <c r="A20" s="1" t="s">
        <v>52</v>
      </c>
      <c r="B20" s="1">
        <v>95</v>
      </c>
      <c r="C20" s="1">
        <v>89</v>
      </c>
      <c r="D20" s="1">
        <v>184</v>
      </c>
      <c r="H20" s="11" t="s">
        <v>214</v>
      </c>
      <c r="I20" s="46">
        <v>0.54166666666666663</v>
      </c>
      <c r="J20" s="46">
        <v>0.60416666666666663</v>
      </c>
      <c r="K20" s="46">
        <f t="shared" si="1"/>
        <v>6.25E-2</v>
      </c>
    </row>
    <row r="21" spans="1:11" x14ac:dyDescent="0.3">
      <c r="A21" s="1" t="s">
        <v>53</v>
      </c>
      <c r="B21" s="1">
        <v>95</v>
      </c>
      <c r="C21" s="1">
        <v>96</v>
      </c>
      <c r="D21" s="1">
        <v>191</v>
      </c>
      <c r="H21" s="11" t="s">
        <v>214</v>
      </c>
      <c r="I21" s="46">
        <v>0.375</v>
      </c>
      <c r="J21" s="46">
        <v>0.4375</v>
      </c>
      <c r="K21" s="46">
        <f t="shared" si="1"/>
        <v>6.25E-2</v>
      </c>
    </row>
    <row r="22" spans="1:11" x14ac:dyDescent="0.3">
      <c r="A22" s="1" t="s">
        <v>54</v>
      </c>
      <c r="B22" s="1">
        <v>88</v>
      </c>
      <c r="C22" s="1">
        <v>93</v>
      </c>
      <c r="D22" s="1">
        <v>181</v>
      </c>
      <c r="H22" s="11" t="s">
        <v>216</v>
      </c>
      <c r="I22" s="46">
        <v>0.375</v>
      </c>
      <c r="J22" s="46">
        <v>0.47916666666666669</v>
      </c>
      <c r="K22" s="46">
        <f t="shared" si="1"/>
        <v>0.11111111111111113</v>
      </c>
    </row>
    <row r="23" spans="1:11" x14ac:dyDescent="0.3">
      <c r="A23" s="1" t="s">
        <v>55</v>
      </c>
      <c r="B23" s="1">
        <v>96</v>
      </c>
      <c r="C23" s="1">
        <v>94</v>
      </c>
      <c r="D23" s="1">
        <v>190</v>
      </c>
      <c r="H23" s="11" t="s">
        <v>214</v>
      </c>
      <c r="I23" s="46">
        <v>0.375</v>
      </c>
      <c r="J23" s="46">
        <v>0.4375</v>
      </c>
      <c r="K23" s="46">
        <f t="shared" si="1"/>
        <v>6.25E-2</v>
      </c>
    </row>
    <row r="24" spans="1:11" x14ac:dyDescent="0.3">
      <c r="A24" s="1" t="s">
        <v>56</v>
      </c>
      <c r="B24" s="1">
        <v>92</v>
      </c>
      <c r="C24" s="1">
        <v>86</v>
      </c>
      <c r="D24" s="1">
        <v>178</v>
      </c>
      <c r="H24" s="11" t="s">
        <v>216</v>
      </c>
      <c r="I24" s="46">
        <v>0.54166666666666663</v>
      </c>
      <c r="J24" s="46">
        <v>0.64583333333333326</v>
      </c>
      <c r="K24" s="46">
        <f t="shared" si="1"/>
        <v>0.11111111111111108</v>
      </c>
    </row>
    <row r="25" spans="1:11" x14ac:dyDescent="0.3">
      <c r="A25" s="1" t="s">
        <v>57</v>
      </c>
      <c r="B25" s="1">
        <v>77</v>
      </c>
      <c r="C25" s="1">
        <v>81</v>
      </c>
      <c r="D25" s="1">
        <v>158</v>
      </c>
      <c r="H25" s="11" t="s">
        <v>216</v>
      </c>
      <c r="I25" s="46">
        <v>0.375</v>
      </c>
      <c r="J25" s="46">
        <v>0.47916666666666669</v>
      </c>
      <c r="K25" s="46">
        <f t="shared" si="1"/>
        <v>0.11111111111111113</v>
      </c>
    </row>
    <row r="26" spans="1:11" x14ac:dyDescent="0.3">
      <c r="A26" s="1" t="s">
        <v>58</v>
      </c>
      <c r="B26" s="1">
        <v>82</v>
      </c>
      <c r="C26" s="1">
        <v>83</v>
      </c>
      <c r="D26" s="1">
        <v>165</v>
      </c>
      <c r="H26" s="11" t="s">
        <v>215</v>
      </c>
      <c r="I26" s="46">
        <v>0.54166666666666663</v>
      </c>
      <c r="J26" s="46">
        <v>0.64583333333333326</v>
      </c>
      <c r="K26" s="46">
        <f>IF(RIGHT(H26,1)="C",J26-I26+TIME(,10,),J26-I26)</f>
        <v>0.10416666666666663</v>
      </c>
    </row>
    <row r="28" spans="1:11" x14ac:dyDescent="0.3">
      <c r="A28" s="13" t="s">
        <v>59</v>
      </c>
      <c r="B28" s="14" t="s">
        <v>60</v>
      </c>
    </row>
    <row r="29" spans="1:11" x14ac:dyDescent="0.3">
      <c r="A29" s="1" t="s">
        <v>40</v>
      </c>
      <c r="B29" s="1" t="s">
        <v>61</v>
      </c>
      <c r="C29" s="1" t="s">
        <v>62</v>
      </c>
      <c r="D29" s="4" t="s">
        <v>63</v>
      </c>
    </row>
    <row r="30" spans="1:11" x14ac:dyDescent="0.3">
      <c r="A30" s="1" t="s">
        <v>64</v>
      </c>
      <c r="B30" s="1" t="s">
        <v>65</v>
      </c>
      <c r="C30" s="1">
        <v>10000</v>
      </c>
      <c r="D30" s="1" t="str">
        <f>CHOOSE(MOD(C30,4)+1,"1반","2반","3반","4반")</f>
        <v>1반</v>
      </c>
    </row>
    <row r="31" spans="1:11" x14ac:dyDescent="0.3">
      <c r="A31" s="1" t="s">
        <v>66</v>
      </c>
      <c r="B31" s="1" t="s">
        <v>67</v>
      </c>
      <c r="C31" s="41">
        <v>10001</v>
      </c>
      <c r="D31" s="3" t="str">
        <f t="shared" ref="D31:D40" si="2">CHOOSE(MOD(C31,4)+1,"1반","2반","3반","4반")</f>
        <v>2반</v>
      </c>
    </row>
    <row r="32" spans="1:11" x14ac:dyDescent="0.3">
      <c r="A32" s="1" t="s">
        <v>68</v>
      </c>
      <c r="B32" s="1" t="s">
        <v>65</v>
      </c>
      <c r="C32" s="41">
        <v>10002</v>
      </c>
      <c r="D32" s="3" t="str">
        <f t="shared" si="2"/>
        <v>3반</v>
      </c>
    </row>
    <row r="33" spans="1:4" x14ac:dyDescent="0.3">
      <c r="A33" s="1" t="s">
        <v>69</v>
      </c>
      <c r="B33" s="1" t="s">
        <v>67</v>
      </c>
      <c r="C33" s="41">
        <v>10003</v>
      </c>
      <c r="D33" s="3" t="str">
        <f t="shared" si="2"/>
        <v>4반</v>
      </c>
    </row>
    <row r="34" spans="1:4" x14ac:dyDescent="0.3">
      <c r="A34" s="1" t="s">
        <v>70</v>
      </c>
      <c r="B34" s="1" t="s">
        <v>67</v>
      </c>
      <c r="C34" s="41">
        <v>10004</v>
      </c>
      <c r="D34" s="3" t="str">
        <f t="shared" si="2"/>
        <v>1반</v>
      </c>
    </row>
    <row r="35" spans="1:4" x14ac:dyDescent="0.3">
      <c r="A35" s="1" t="s">
        <v>71</v>
      </c>
      <c r="B35" s="1" t="s">
        <v>67</v>
      </c>
      <c r="C35" s="41">
        <v>10005</v>
      </c>
      <c r="D35" s="3" t="str">
        <f t="shared" si="2"/>
        <v>2반</v>
      </c>
    </row>
    <row r="36" spans="1:4" x14ac:dyDescent="0.3">
      <c r="A36" s="1" t="s">
        <v>72</v>
      </c>
      <c r="B36" s="1" t="s">
        <v>67</v>
      </c>
      <c r="C36" s="41">
        <v>10006</v>
      </c>
      <c r="D36" s="3" t="str">
        <f t="shared" si="2"/>
        <v>3반</v>
      </c>
    </row>
    <row r="37" spans="1:4" x14ac:dyDescent="0.3">
      <c r="A37" s="1" t="s">
        <v>73</v>
      </c>
      <c r="B37" s="1" t="s">
        <v>65</v>
      </c>
      <c r="C37" s="41">
        <v>10007</v>
      </c>
      <c r="D37" s="3" t="str">
        <f t="shared" si="2"/>
        <v>4반</v>
      </c>
    </row>
    <row r="38" spans="1:4" x14ac:dyDescent="0.3">
      <c r="A38" s="1" t="s">
        <v>74</v>
      </c>
      <c r="B38" s="1" t="s">
        <v>67</v>
      </c>
      <c r="C38" s="41">
        <v>10008</v>
      </c>
      <c r="D38" s="3" t="str">
        <f t="shared" si="2"/>
        <v>1반</v>
      </c>
    </row>
    <row r="39" spans="1:4" x14ac:dyDescent="0.3">
      <c r="A39" s="1" t="s">
        <v>75</v>
      </c>
      <c r="B39" s="1" t="s">
        <v>65</v>
      </c>
      <c r="C39" s="41">
        <v>10009</v>
      </c>
      <c r="D39" s="3" t="str">
        <f t="shared" si="2"/>
        <v>2반</v>
      </c>
    </row>
    <row r="40" spans="1:4" x14ac:dyDescent="0.3">
      <c r="A40" s="1" t="s">
        <v>76</v>
      </c>
      <c r="B40" s="1" t="s">
        <v>65</v>
      </c>
      <c r="C40" s="41">
        <v>10010</v>
      </c>
      <c r="D40" s="3" t="str">
        <f t="shared" si="2"/>
        <v>3반</v>
      </c>
    </row>
  </sheetData>
  <sortState ref="G3:J13">
    <sortCondition ref="G2"/>
  </sortState>
  <mergeCells count="3">
    <mergeCell ref="E16:F16"/>
    <mergeCell ref="E17:F17"/>
    <mergeCell ref="A13:D1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4" t="s">
        <v>189</v>
      </c>
      <c r="C2" s="25"/>
      <c r="D2" s="31"/>
      <c r="E2" s="31"/>
      <c r="F2" s="31"/>
    </row>
    <row r="3" spans="2:6" collapsed="1" x14ac:dyDescent="0.3">
      <c r="B3" s="23"/>
      <c r="C3" s="23"/>
      <c r="D3" s="32" t="s">
        <v>191</v>
      </c>
      <c r="E3" s="32" t="s">
        <v>186</v>
      </c>
      <c r="F3" s="32" t="s">
        <v>188</v>
      </c>
    </row>
    <row r="4" spans="2:6" ht="40.5" hidden="1" outlineLevel="1" x14ac:dyDescent="0.3">
      <c r="B4" s="27"/>
      <c r="C4" s="27"/>
      <c r="D4" s="20"/>
      <c r="E4" s="34" t="s">
        <v>187</v>
      </c>
      <c r="F4" s="34" t="s">
        <v>187</v>
      </c>
    </row>
    <row r="5" spans="2:6" x14ac:dyDescent="0.3">
      <c r="B5" s="28" t="s">
        <v>190</v>
      </c>
      <c r="C5" s="29"/>
      <c r="D5" s="26"/>
      <c r="E5" s="26"/>
      <c r="F5" s="26"/>
    </row>
    <row r="6" spans="2:6" outlineLevel="1" x14ac:dyDescent="0.3">
      <c r="B6" s="27"/>
      <c r="C6" s="27" t="s">
        <v>184</v>
      </c>
      <c r="D6" s="21">
        <v>65000</v>
      </c>
      <c r="E6" s="33">
        <v>75000</v>
      </c>
      <c r="F6" s="33">
        <v>55000</v>
      </c>
    </row>
    <row r="7" spans="2:6" x14ac:dyDescent="0.3">
      <c r="B7" s="28" t="s">
        <v>192</v>
      </c>
      <c r="C7" s="29"/>
      <c r="D7" s="26"/>
      <c r="E7" s="26"/>
      <c r="F7" s="26"/>
    </row>
    <row r="8" spans="2:6" ht="17.25" outlineLevel="1" thickBot="1" x14ac:dyDescent="0.35">
      <c r="B8" s="30"/>
      <c r="C8" s="30" t="s">
        <v>185</v>
      </c>
      <c r="D8" s="22">
        <v>800000</v>
      </c>
      <c r="E8" s="22">
        <v>1200000</v>
      </c>
      <c r="F8" s="22">
        <v>400000</v>
      </c>
    </row>
    <row r="9" spans="2:6" x14ac:dyDescent="0.3">
      <c r="B9" t="s">
        <v>193</v>
      </c>
    </row>
    <row r="10" spans="2:6" x14ac:dyDescent="0.3">
      <c r="B10" t="s">
        <v>194</v>
      </c>
    </row>
    <row r="11" spans="2:6" x14ac:dyDescent="0.3">
      <c r="B11" t="s">
        <v>195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workbookViewId="0">
      <selection sqref="A1:G1"/>
    </sheetView>
  </sheetViews>
  <sheetFormatPr defaultRowHeight="16.5" x14ac:dyDescent="0.3"/>
  <cols>
    <col min="1" max="1" width="11" bestFit="1" customWidth="1"/>
    <col min="2" max="2" width="13" bestFit="1" customWidth="1"/>
    <col min="4" max="4" width="9.125" bestFit="1" customWidth="1"/>
    <col min="5" max="6" width="10.875" bestFit="1" customWidth="1"/>
    <col min="7" max="7" width="9.375" bestFit="1" customWidth="1"/>
  </cols>
  <sheetData>
    <row r="1" spans="1:7" ht="20.25" x14ac:dyDescent="0.3">
      <c r="A1" s="58" t="s">
        <v>77</v>
      </c>
      <c r="B1" s="58"/>
      <c r="C1" s="58"/>
      <c r="D1" s="58"/>
      <c r="E1" s="58"/>
      <c r="F1" s="58"/>
      <c r="G1" s="58"/>
    </row>
    <row r="3" spans="1:7" x14ac:dyDescent="0.3">
      <c r="A3" s="1" t="s">
        <v>78</v>
      </c>
      <c r="B3" s="1" t="s">
        <v>79</v>
      </c>
      <c r="C3" s="1" t="s">
        <v>80</v>
      </c>
      <c r="D3" s="1" t="s">
        <v>81</v>
      </c>
      <c r="E3" s="1" t="s">
        <v>4</v>
      </c>
      <c r="F3" s="1" t="s">
        <v>82</v>
      </c>
      <c r="G3" s="1" t="s">
        <v>83</v>
      </c>
    </row>
    <row r="4" spans="1:7" x14ac:dyDescent="0.3">
      <c r="A4" s="1" t="s">
        <v>84</v>
      </c>
      <c r="B4" s="1" t="s">
        <v>85</v>
      </c>
      <c r="C4" s="1">
        <v>50</v>
      </c>
      <c r="D4" s="5">
        <v>20000</v>
      </c>
      <c r="E4" s="5">
        <f t="shared" ref="E4:E13" si="0">C4*D4</f>
        <v>1000000</v>
      </c>
      <c r="F4" s="5">
        <v>850000</v>
      </c>
      <c r="G4" s="5">
        <f t="shared" ref="G4:G13" si="1">E4-F4</f>
        <v>150000</v>
      </c>
    </row>
    <row r="5" spans="1:7" x14ac:dyDescent="0.3">
      <c r="A5" s="1" t="s">
        <v>86</v>
      </c>
      <c r="B5" s="1" t="s">
        <v>87</v>
      </c>
      <c r="C5" s="1">
        <v>120</v>
      </c>
      <c r="D5" s="5">
        <v>8000</v>
      </c>
      <c r="E5" s="5">
        <f t="shared" si="0"/>
        <v>960000</v>
      </c>
      <c r="F5" s="5">
        <v>900000</v>
      </c>
      <c r="G5" s="5">
        <f t="shared" si="1"/>
        <v>60000</v>
      </c>
    </row>
    <row r="6" spans="1:7" x14ac:dyDescent="0.3">
      <c r="A6" s="1" t="s">
        <v>88</v>
      </c>
      <c r="B6" s="1" t="s">
        <v>89</v>
      </c>
      <c r="C6" s="1">
        <v>55</v>
      </c>
      <c r="D6" s="5">
        <v>35000</v>
      </c>
      <c r="E6" s="5">
        <f t="shared" si="0"/>
        <v>1925000</v>
      </c>
      <c r="F6" s="5">
        <v>1500000</v>
      </c>
      <c r="G6" s="5">
        <f t="shared" si="1"/>
        <v>425000</v>
      </c>
    </row>
    <row r="7" spans="1:7" x14ac:dyDescent="0.3">
      <c r="A7" s="1" t="s">
        <v>90</v>
      </c>
      <c r="B7" s="1" t="s">
        <v>91</v>
      </c>
      <c r="C7" s="1">
        <v>30</v>
      </c>
      <c r="D7" s="5">
        <v>75000</v>
      </c>
      <c r="E7" s="5">
        <f t="shared" si="0"/>
        <v>2250000</v>
      </c>
      <c r="F7" s="5">
        <v>2000000</v>
      </c>
      <c r="G7" s="5">
        <f t="shared" si="1"/>
        <v>250000</v>
      </c>
    </row>
    <row r="8" spans="1:7" x14ac:dyDescent="0.3">
      <c r="A8" s="1" t="s">
        <v>92</v>
      </c>
      <c r="B8" s="1" t="s">
        <v>93</v>
      </c>
      <c r="C8" s="1">
        <v>45</v>
      </c>
      <c r="D8" s="5">
        <v>27000</v>
      </c>
      <c r="E8" s="5">
        <f t="shared" si="0"/>
        <v>1215000</v>
      </c>
      <c r="F8" s="5">
        <v>1100000</v>
      </c>
      <c r="G8" s="5">
        <f t="shared" si="1"/>
        <v>115000</v>
      </c>
    </row>
    <row r="9" spans="1:7" x14ac:dyDescent="0.3">
      <c r="A9" s="1" t="s">
        <v>94</v>
      </c>
      <c r="B9" s="1" t="s">
        <v>95</v>
      </c>
      <c r="C9" s="1">
        <v>60</v>
      </c>
      <c r="D9" s="5">
        <v>18000</v>
      </c>
      <c r="E9" s="5">
        <f t="shared" si="0"/>
        <v>1080000</v>
      </c>
      <c r="F9" s="5">
        <v>1000000</v>
      </c>
      <c r="G9" s="5">
        <f t="shared" si="1"/>
        <v>80000</v>
      </c>
    </row>
    <row r="10" spans="1:7" x14ac:dyDescent="0.3">
      <c r="A10" s="1" t="s">
        <v>96</v>
      </c>
      <c r="B10" s="1" t="s">
        <v>97</v>
      </c>
      <c r="C10" s="1">
        <v>40</v>
      </c>
      <c r="D10" s="5">
        <v>65000</v>
      </c>
      <c r="E10" s="5">
        <f t="shared" si="0"/>
        <v>2600000</v>
      </c>
      <c r="F10" s="5">
        <v>1800000</v>
      </c>
      <c r="G10" s="5">
        <f t="shared" si="1"/>
        <v>800000</v>
      </c>
    </row>
    <row r="11" spans="1:7" x14ac:dyDescent="0.3">
      <c r="A11" s="1" t="s">
        <v>98</v>
      </c>
      <c r="B11" s="1" t="s">
        <v>99</v>
      </c>
      <c r="C11" s="1">
        <v>100</v>
      </c>
      <c r="D11" s="5">
        <v>9000</v>
      </c>
      <c r="E11" s="5">
        <f t="shared" si="0"/>
        <v>900000</v>
      </c>
      <c r="F11" s="5">
        <v>600000</v>
      </c>
      <c r="G11" s="5">
        <f t="shared" si="1"/>
        <v>300000</v>
      </c>
    </row>
    <row r="12" spans="1:7" x14ac:dyDescent="0.3">
      <c r="A12" s="1" t="s">
        <v>100</v>
      </c>
      <c r="B12" s="1" t="s">
        <v>101</v>
      </c>
      <c r="C12" s="1">
        <v>150</v>
      </c>
      <c r="D12" s="5">
        <v>6000</v>
      </c>
      <c r="E12" s="5">
        <f t="shared" si="0"/>
        <v>900000</v>
      </c>
      <c r="F12" s="5">
        <v>500000</v>
      </c>
      <c r="G12" s="5">
        <f t="shared" si="1"/>
        <v>400000</v>
      </c>
    </row>
    <row r="13" spans="1:7" x14ac:dyDescent="0.3">
      <c r="A13" s="1" t="s">
        <v>102</v>
      </c>
      <c r="B13" s="1" t="s">
        <v>103</v>
      </c>
      <c r="C13" s="1">
        <v>115</v>
      </c>
      <c r="D13" s="5">
        <v>8000</v>
      </c>
      <c r="E13" s="5">
        <f t="shared" si="0"/>
        <v>920000</v>
      </c>
      <c r="F13" s="5">
        <v>750000</v>
      </c>
      <c r="G13" s="5">
        <f t="shared" si="1"/>
        <v>170000</v>
      </c>
    </row>
  </sheetData>
  <scenarios current="1" sqref="G10">
    <scenario name="제품단가인상" locked="1" count="1" user="김종일" comment="만든 사람 김종일 날짜 2020-11-19">
      <inputCells r="D10" val="75000" numFmtId="41"/>
    </scenario>
    <scenario name="제품단가인하" locked="1" count="1" user="김종일" comment="만든 사람 김종일 날짜 2020-11-19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"/>
  <sheetViews>
    <sheetView tabSelected="1" workbookViewId="0">
      <selection activeCell="J14" sqref="J14"/>
    </sheetView>
  </sheetViews>
  <sheetFormatPr defaultRowHeight="16.5" x14ac:dyDescent="0.3"/>
  <cols>
    <col min="1" max="1" width="18" customWidth="1"/>
    <col min="2" max="6" width="12.625" customWidth="1"/>
    <col min="7" max="7" width="13.12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 x14ac:dyDescent="0.3">
      <c r="A1" s="58" t="s">
        <v>104</v>
      </c>
      <c r="B1" s="58"/>
      <c r="C1" s="58"/>
      <c r="D1" s="58"/>
      <c r="E1" s="58"/>
      <c r="F1" s="58"/>
    </row>
    <row r="3" spans="1:6" x14ac:dyDescent="0.3">
      <c r="A3" s="1" t="s">
        <v>105</v>
      </c>
      <c r="B3" s="1" t="s">
        <v>106</v>
      </c>
      <c r="C3" s="1" t="s">
        <v>107</v>
      </c>
      <c r="D3" s="1" t="s">
        <v>108</v>
      </c>
      <c r="E3" s="1" t="s">
        <v>2</v>
      </c>
      <c r="F3" s="1" t="s">
        <v>109</v>
      </c>
    </row>
    <row r="4" spans="1:6" x14ac:dyDescent="0.3">
      <c r="A4" s="6">
        <v>44659</v>
      </c>
      <c r="B4" s="1" t="s">
        <v>112</v>
      </c>
      <c r="C4" s="1" t="s">
        <v>113</v>
      </c>
      <c r="D4" s="5">
        <v>1400</v>
      </c>
      <c r="E4" s="5">
        <v>15000</v>
      </c>
      <c r="F4" s="5">
        <f>D4*E4</f>
        <v>21000000</v>
      </c>
    </row>
    <row r="5" spans="1:6" x14ac:dyDescent="0.3">
      <c r="A5" s="6">
        <v>44685</v>
      </c>
      <c r="B5" s="1" t="s">
        <v>112</v>
      </c>
      <c r="C5" s="1" t="s">
        <v>115</v>
      </c>
      <c r="D5" s="5">
        <v>1400</v>
      </c>
      <c r="E5" s="5">
        <v>18000</v>
      </c>
      <c r="F5" s="5">
        <f>D5*E5</f>
        <v>25200000</v>
      </c>
    </row>
    <row r="6" spans="1:6" x14ac:dyDescent="0.3">
      <c r="A6" s="6">
        <v>44712</v>
      </c>
      <c r="B6" s="1" t="s">
        <v>112</v>
      </c>
      <c r="C6" s="1" t="s">
        <v>113</v>
      </c>
      <c r="D6" s="5">
        <v>1400</v>
      </c>
      <c r="E6" s="5">
        <v>20000</v>
      </c>
      <c r="F6" s="5">
        <f>D6*E6</f>
        <v>28000000</v>
      </c>
    </row>
    <row r="7" spans="1:6" x14ac:dyDescent="0.3">
      <c r="A7" s="6">
        <v>44659</v>
      </c>
      <c r="B7" s="1" t="s">
        <v>114</v>
      </c>
      <c r="C7" s="1" t="s">
        <v>115</v>
      </c>
      <c r="D7" s="5">
        <v>1500</v>
      </c>
      <c r="E7" s="5">
        <v>18000</v>
      </c>
      <c r="F7" s="5">
        <f>D7*E7</f>
        <v>27000000</v>
      </c>
    </row>
    <row r="8" spans="1:6" x14ac:dyDescent="0.3">
      <c r="A8" s="6">
        <v>44685</v>
      </c>
      <c r="B8" s="1" t="s">
        <v>114</v>
      </c>
      <c r="C8" s="1" t="s">
        <v>111</v>
      </c>
      <c r="D8" s="5">
        <v>1500</v>
      </c>
      <c r="E8" s="5">
        <v>21000</v>
      </c>
      <c r="F8" s="5">
        <f>D8*E8</f>
        <v>31500000</v>
      </c>
    </row>
    <row r="9" spans="1:6" x14ac:dyDescent="0.3">
      <c r="A9" s="6">
        <v>44712</v>
      </c>
      <c r="B9" s="1" t="s">
        <v>114</v>
      </c>
      <c r="C9" s="1" t="s">
        <v>115</v>
      </c>
      <c r="D9" s="5">
        <v>1500</v>
      </c>
      <c r="E9" s="5">
        <v>15000</v>
      </c>
      <c r="F9" s="5">
        <f>D9*E9</f>
        <v>22500000</v>
      </c>
    </row>
    <row r="10" spans="1:6" x14ac:dyDescent="0.3">
      <c r="A10" s="6">
        <v>44659</v>
      </c>
      <c r="B10" s="1" t="s">
        <v>116</v>
      </c>
      <c r="C10" s="1" t="s">
        <v>117</v>
      </c>
      <c r="D10" s="5">
        <v>500</v>
      </c>
      <c r="E10" s="5">
        <v>25000</v>
      </c>
      <c r="F10" s="5">
        <f>D10*E10</f>
        <v>12500000</v>
      </c>
    </row>
    <row r="11" spans="1:6" x14ac:dyDescent="0.3">
      <c r="A11" s="6">
        <v>44685</v>
      </c>
      <c r="B11" s="1" t="s">
        <v>116</v>
      </c>
      <c r="C11" s="1" t="s">
        <v>117</v>
      </c>
      <c r="D11" s="5">
        <v>500</v>
      </c>
      <c r="E11" s="5">
        <v>30000</v>
      </c>
      <c r="F11" s="5">
        <f>D11*E11</f>
        <v>15000000</v>
      </c>
    </row>
    <row r="12" spans="1:6" x14ac:dyDescent="0.3">
      <c r="A12" s="6">
        <v>44712</v>
      </c>
      <c r="B12" s="1" t="s">
        <v>116</v>
      </c>
      <c r="C12" s="1" t="s">
        <v>117</v>
      </c>
      <c r="D12" s="5">
        <v>500</v>
      </c>
      <c r="E12" s="5">
        <v>22000</v>
      </c>
      <c r="F12" s="5">
        <f>D12*E12</f>
        <v>11000000</v>
      </c>
    </row>
    <row r="13" spans="1:6" x14ac:dyDescent="0.3">
      <c r="A13" s="6">
        <v>44659</v>
      </c>
      <c r="B13" s="1" t="s">
        <v>110</v>
      </c>
      <c r="C13" s="1" t="s">
        <v>111</v>
      </c>
      <c r="D13" s="5">
        <v>1200</v>
      </c>
      <c r="E13" s="5">
        <v>20000</v>
      </c>
      <c r="F13" s="5">
        <f>D13*E13</f>
        <v>24000000</v>
      </c>
    </row>
    <row r="14" spans="1:6" x14ac:dyDescent="0.3">
      <c r="A14" s="6">
        <v>44685</v>
      </c>
      <c r="B14" s="1" t="s">
        <v>110</v>
      </c>
      <c r="C14" s="1" t="s">
        <v>113</v>
      </c>
      <c r="D14" s="5">
        <v>1200</v>
      </c>
      <c r="E14" s="5">
        <v>22000</v>
      </c>
      <c r="F14" s="5">
        <f>D14*E14</f>
        <v>26400000</v>
      </c>
    </row>
    <row r="15" spans="1:6" x14ac:dyDescent="0.3">
      <c r="A15" s="6">
        <v>44712</v>
      </c>
      <c r="B15" s="1" t="s">
        <v>110</v>
      </c>
      <c r="C15" s="1" t="s">
        <v>111</v>
      </c>
      <c r="D15" s="5">
        <v>1200</v>
      </c>
      <c r="E15" s="5">
        <v>18000</v>
      </c>
      <c r="F15" s="5">
        <f>D15*E15</f>
        <v>21600000</v>
      </c>
    </row>
    <row r="18" spans="1:6" x14ac:dyDescent="0.3">
      <c r="A18" s="35" t="s">
        <v>105</v>
      </c>
      <c r="B18" t="s">
        <v>196</v>
      </c>
    </row>
    <row r="20" spans="1:6" x14ac:dyDescent="0.3">
      <c r="B20" s="35" t="s">
        <v>199</v>
      </c>
    </row>
    <row r="21" spans="1:6" x14ac:dyDescent="0.3">
      <c r="A21" s="35" t="s">
        <v>197</v>
      </c>
      <c r="B21" t="s">
        <v>112</v>
      </c>
      <c r="C21" t="s">
        <v>114</v>
      </c>
      <c r="D21" t="s">
        <v>116</v>
      </c>
      <c r="E21" t="s">
        <v>110</v>
      </c>
      <c r="F21" t="s">
        <v>198</v>
      </c>
    </row>
    <row r="22" spans="1:6" x14ac:dyDescent="0.3">
      <c r="A22" s="36" t="s">
        <v>111</v>
      </c>
      <c r="B22" s="38"/>
      <c r="C22" s="38"/>
      <c r="D22" s="38"/>
      <c r="E22" s="38"/>
      <c r="F22" s="38"/>
    </row>
    <row r="23" spans="1:6" x14ac:dyDescent="0.3">
      <c r="A23" s="37" t="s">
        <v>200</v>
      </c>
      <c r="B23" s="38" t="s">
        <v>204</v>
      </c>
      <c r="C23" s="38">
        <v>21000</v>
      </c>
      <c r="D23" s="38" t="s">
        <v>204</v>
      </c>
      <c r="E23" s="38">
        <v>19000</v>
      </c>
      <c r="F23" s="38">
        <v>19666.666666666668</v>
      </c>
    </row>
    <row r="24" spans="1:6" x14ac:dyDescent="0.3">
      <c r="A24" s="37" t="s">
        <v>202</v>
      </c>
      <c r="B24" s="38" t="s">
        <v>204</v>
      </c>
      <c r="C24" s="38">
        <v>31500000</v>
      </c>
      <c r="D24" s="38" t="s">
        <v>204</v>
      </c>
      <c r="E24" s="38">
        <v>22800000</v>
      </c>
      <c r="F24" s="38">
        <v>25700000</v>
      </c>
    </row>
    <row r="25" spans="1:6" x14ac:dyDescent="0.3">
      <c r="A25" s="36" t="s">
        <v>113</v>
      </c>
      <c r="B25" s="38"/>
      <c r="C25" s="38"/>
      <c r="D25" s="38"/>
      <c r="E25" s="38"/>
      <c r="F25" s="38"/>
    </row>
    <row r="26" spans="1:6" x14ac:dyDescent="0.3">
      <c r="A26" s="37" t="s">
        <v>200</v>
      </c>
      <c r="B26" s="38">
        <v>17500</v>
      </c>
      <c r="C26" s="38" t="s">
        <v>204</v>
      </c>
      <c r="D26" s="38" t="s">
        <v>204</v>
      </c>
      <c r="E26" s="38">
        <v>22000</v>
      </c>
      <c r="F26" s="38">
        <v>19000</v>
      </c>
    </row>
    <row r="27" spans="1:6" x14ac:dyDescent="0.3">
      <c r="A27" s="37" t="s">
        <v>202</v>
      </c>
      <c r="B27" s="38">
        <v>24500000</v>
      </c>
      <c r="C27" s="38" t="s">
        <v>204</v>
      </c>
      <c r="D27" s="38" t="s">
        <v>204</v>
      </c>
      <c r="E27" s="38">
        <v>26400000</v>
      </c>
      <c r="F27" s="38">
        <v>25133333.333333332</v>
      </c>
    </row>
    <row r="28" spans="1:6" x14ac:dyDescent="0.3">
      <c r="A28" s="36" t="s">
        <v>115</v>
      </c>
      <c r="B28" s="38"/>
      <c r="C28" s="38"/>
      <c r="D28" s="38"/>
      <c r="E28" s="38"/>
      <c r="F28" s="38"/>
    </row>
    <row r="29" spans="1:6" x14ac:dyDescent="0.3">
      <c r="A29" s="37" t="s">
        <v>200</v>
      </c>
      <c r="B29" s="38">
        <v>18000</v>
      </c>
      <c r="C29" s="38">
        <v>16500</v>
      </c>
      <c r="D29" s="38" t="s">
        <v>204</v>
      </c>
      <c r="E29" s="38" t="s">
        <v>204</v>
      </c>
      <c r="F29" s="38">
        <v>17000</v>
      </c>
    </row>
    <row r="30" spans="1:6" x14ac:dyDescent="0.3">
      <c r="A30" s="37" t="s">
        <v>202</v>
      </c>
      <c r="B30" s="38">
        <v>25200000</v>
      </c>
      <c r="C30" s="38">
        <v>24750000</v>
      </c>
      <c r="D30" s="38" t="s">
        <v>204</v>
      </c>
      <c r="E30" s="38" t="s">
        <v>204</v>
      </c>
      <c r="F30" s="38">
        <v>24900000</v>
      </c>
    </row>
    <row r="31" spans="1:6" x14ac:dyDescent="0.3">
      <c r="A31" s="36" t="s">
        <v>117</v>
      </c>
      <c r="B31" s="38"/>
      <c r="C31" s="38"/>
      <c r="D31" s="38"/>
      <c r="E31" s="38"/>
      <c r="F31" s="38"/>
    </row>
    <row r="32" spans="1:6" x14ac:dyDescent="0.3">
      <c r="A32" s="37" t="s">
        <v>200</v>
      </c>
      <c r="B32" s="38" t="s">
        <v>204</v>
      </c>
      <c r="C32" s="38" t="s">
        <v>204</v>
      </c>
      <c r="D32" s="38">
        <v>25666.666666666668</v>
      </c>
      <c r="E32" s="38" t="s">
        <v>204</v>
      </c>
      <c r="F32" s="38">
        <v>25666.666666666668</v>
      </c>
    </row>
    <row r="33" spans="1:6" x14ac:dyDescent="0.3">
      <c r="A33" s="37" t="s">
        <v>202</v>
      </c>
      <c r="B33" s="38" t="s">
        <v>204</v>
      </c>
      <c r="C33" s="38" t="s">
        <v>204</v>
      </c>
      <c r="D33" s="38">
        <v>12833333.333333334</v>
      </c>
      <c r="E33" s="38" t="s">
        <v>204</v>
      </c>
      <c r="F33" s="38">
        <v>12833333.333333334</v>
      </c>
    </row>
    <row r="34" spans="1:6" x14ac:dyDescent="0.3">
      <c r="A34" s="36" t="s">
        <v>201</v>
      </c>
      <c r="B34" s="38">
        <v>17666.666666666668</v>
      </c>
      <c r="C34" s="38">
        <v>18000</v>
      </c>
      <c r="D34" s="38">
        <v>25666.666666666668</v>
      </c>
      <c r="E34" s="38">
        <v>20000</v>
      </c>
      <c r="F34" s="38">
        <v>20333.333333333332</v>
      </c>
    </row>
    <row r="35" spans="1:6" x14ac:dyDescent="0.3">
      <c r="A35" s="36" t="s">
        <v>203</v>
      </c>
      <c r="B35" s="38">
        <v>24733333.333333332</v>
      </c>
      <c r="C35" s="38">
        <v>27000000</v>
      </c>
      <c r="D35" s="38">
        <v>12833333.333333334</v>
      </c>
      <c r="E35" s="38">
        <v>24000000</v>
      </c>
      <c r="F35" s="38">
        <v>22141666.666666668</v>
      </c>
    </row>
  </sheetData>
  <sortState ref="A4:F15">
    <sortCondition ref="B3"/>
  </sortState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workbookViewId="0">
      <selection sqref="A1:F1"/>
    </sheetView>
  </sheetViews>
  <sheetFormatPr defaultRowHeight="16.5" x14ac:dyDescent="0.3"/>
  <cols>
    <col min="2" max="2" width="13" bestFit="1" customWidth="1"/>
    <col min="3" max="3" width="9.375" bestFit="1" customWidth="1"/>
    <col min="4" max="6" width="10.875" bestFit="1" customWidth="1"/>
  </cols>
  <sheetData>
    <row r="1" spans="1:6" ht="20.25" x14ac:dyDescent="0.3">
      <c r="A1" s="58" t="s">
        <v>118</v>
      </c>
      <c r="B1" s="58"/>
      <c r="C1" s="58"/>
      <c r="D1" s="58"/>
      <c r="E1" s="58"/>
      <c r="F1" s="58"/>
    </row>
    <row r="3" spans="1:6" x14ac:dyDescent="0.3">
      <c r="A3" s="39" t="s">
        <v>119</v>
      </c>
      <c r="B3" s="40" t="s">
        <v>120</v>
      </c>
      <c r="C3" s="40" t="s">
        <v>121</v>
      </c>
      <c r="D3" s="40" t="s">
        <v>122</v>
      </c>
      <c r="E3" s="40" t="s">
        <v>123</v>
      </c>
      <c r="F3" s="40" t="s">
        <v>124</v>
      </c>
    </row>
    <row r="4" spans="1:6" x14ac:dyDescent="0.3">
      <c r="A4" s="1" t="s">
        <v>125</v>
      </c>
      <c r="B4" s="5">
        <v>1000000</v>
      </c>
      <c r="C4" s="5">
        <v>800000</v>
      </c>
      <c r="D4" s="5">
        <v>1500000</v>
      </c>
      <c r="E4" s="5">
        <v>900000</v>
      </c>
      <c r="F4" s="5">
        <f>SUM(B4:E4)</f>
        <v>4200000</v>
      </c>
    </row>
    <row r="5" spans="1:6" x14ac:dyDescent="0.3">
      <c r="A5" s="1" t="s">
        <v>126</v>
      </c>
      <c r="B5" s="5">
        <v>950000</v>
      </c>
      <c r="C5" s="5">
        <v>700000</v>
      </c>
      <c r="D5" s="5">
        <v>1200000</v>
      </c>
      <c r="E5" s="5">
        <v>855000</v>
      </c>
      <c r="F5" s="7">
        <f t="shared" ref="F5:F12" si="0">SUM(B5:E5)</f>
        <v>3705000</v>
      </c>
    </row>
    <row r="6" spans="1:6" x14ac:dyDescent="0.3">
      <c r="A6" s="1" t="s">
        <v>127</v>
      </c>
      <c r="B6" s="5">
        <v>1100000</v>
      </c>
      <c r="C6" s="5">
        <v>800000</v>
      </c>
      <c r="D6" s="5">
        <v>1450000</v>
      </c>
      <c r="E6" s="5">
        <v>990000</v>
      </c>
      <c r="F6" s="7">
        <f t="shared" si="0"/>
        <v>4340000</v>
      </c>
    </row>
    <row r="7" spans="1:6" x14ac:dyDescent="0.3">
      <c r="A7" s="1" t="s">
        <v>128</v>
      </c>
      <c r="B7" s="5">
        <v>800000</v>
      </c>
      <c r="C7" s="5">
        <v>650000</v>
      </c>
      <c r="D7" s="5">
        <v>1000000</v>
      </c>
      <c r="E7" s="5">
        <v>720000</v>
      </c>
      <c r="F7" s="7">
        <f t="shared" si="0"/>
        <v>3170000</v>
      </c>
    </row>
    <row r="8" spans="1:6" x14ac:dyDescent="0.3">
      <c r="A8" s="1" t="s">
        <v>129</v>
      </c>
      <c r="B8" s="5">
        <v>900000</v>
      </c>
      <c r="C8" s="5">
        <v>700000</v>
      </c>
      <c r="D8" s="5">
        <v>1200000</v>
      </c>
      <c r="E8" s="5">
        <v>810000</v>
      </c>
      <c r="F8" s="7">
        <f t="shared" si="0"/>
        <v>3610000</v>
      </c>
    </row>
    <row r="9" spans="1:6" x14ac:dyDescent="0.3">
      <c r="A9" s="1" t="s">
        <v>130</v>
      </c>
      <c r="B9" s="5">
        <v>1000000</v>
      </c>
      <c r="C9" s="5">
        <v>800000</v>
      </c>
      <c r="D9" s="5">
        <v>1400000</v>
      </c>
      <c r="E9" s="5">
        <v>900000</v>
      </c>
      <c r="F9" s="7">
        <f t="shared" si="0"/>
        <v>4100000</v>
      </c>
    </row>
    <row r="10" spans="1:6" x14ac:dyDescent="0.3">
      <c r="A10" s="1" t="s">
        <v>131</v>
      </c>
      <c r="B10" s="5">
        <v>1200000</v>
      </c>
      <c r="C10" s="5">
        <v>800000</v>
      </c>
      <c r="D10" s="5">
        <v>1500000</v>
      </c>
      <c r="E10" s="5">
        <v>1080000</v>
      </c>
      <c r="F10" s="7">
        <f t="shared" si="0"/>
        <v>4580000</v>
      </c>
    </row>
    <row r="11" spans="1:6" x14ac:dyDescent="0.3">
      <c r="A11" s="1" t="s">
        <v>132</v>
      </c>
      <c r="B11" s="5">
        <v>950000</v>
      </c>
      <c r="C11" s="5">
        <v>700000</v>
      </c>
      <c r="D11" s="5">
        <v>900000</v>
      </c>
      <c r="E11" s="5">
        <v>855000</v>
      </c>
      <c r="F11" s="7">
        <f t="shared" si="0"/>
        <v>3405000</v>
      </c>
    </row>
    <row r="12" spans="1:6" x14ac:dyDescent="0.3">
      <c r="A12" s="1" t="s">
        <v>133</v>
      </c>
      <c r="B12" s="5">
        <v>850000</v>
      </c>
      <c r="C12" s="5">
        <v>650000</v>
      </c>
      <c r="D12" s="5">
        <v>1000000</v>
      </c>
      <c r="E12" s="5">
        <v>765000</v>
      </c>
      <c r="F12" s="7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"/>
  <sheetViews>
    <sheetView workbookViewId="0">
      <selection sqref="A1:G1"/>
    </sheetView>
  </sheetViews>
  <sheetFormatPr defaultRowHeight="16.5" x14ac:dyDescent="0.3"/>
  <sheetData>
    <row r="1" spans="1:7" ht="20.25" x14ac:dyDescent="0.3">
      <c r="A1" s="58" t="s">
        <v>134</v>
      </c>
      <c r="B1" s="58"/>
      <c r="C1" s="58"/>
      <c r="D1" s="58"/>
      <c r="E1" s="58"/>
      <c r="F1" s="58"/>
      <c r="G1" s="58"/>
    </row>
    <row r="3" spans="1:7" x14ac:dyDescent="0.3">
      <c r="A3" s="1" t="s">
        <v>40</v>
      </c>
      <c r="B3" s="1" t="s">
        <v>61</v>
      </c>
      <c r="C3" s="1" t="s">
        <v>135</v>
      </c>
      <c r="D3" s="1" t="s">
        <v>136</v>
      </c>
      <c r="E3" s="1" t="s">
        <v>137</v>
      </c>
      <c r="F3" s="1" t="s">
        <v>47</v>
      </c>
      <c r="G3" s="1" t="s">
        <v>138</v>
      </c>
    </row>
    <row r="4" spans="1:7" x14ac:dyDescent="0.3">
      <c r="A4" s="1" t="s">
        <v>139</v>
      </c>
      <c r="B4" s="1" t="s">
        <v>67</v>
      </c>
      <c r="C4" s="1">
        <v>80</v>
      </c>
      <c r="D4" s="1">
        <v>75</v>
      </c>
      <c r="E4" s="1">
        <v>65</v>
      </c>
      <c r="F4" s="1">
        <v>220</v>
      </c>
      <c r="G4" s="1" t="s">
        <v>140</v>
      </c>
    </row>
    <row r="5" spans="1:7" x14ac:dyDescent="0.3">
      <c r="A5" s="1" t="s">
        <v>141</v>
      </c>
      <c r="B5" s="1" t="s">
        <v>65</v>
      </c>
      <c r="C5" s="1">
        <v>56</v>
      </c>
      <c r="D5" s="1">
        <v>85</v>
      </c>
      <c r="E5" s="1">
        <v>70</v>
      </c>
      <c r="F5" s="1">
        <v>211</v>
      </c>
      <c r="G5" s="1" t="s">
        <v>140</v>
      </c>
    </row>
    <row r="6" spans="1:7" x14ac:dyDescent="0.3">
      <c r="A6" s="1" t="s">
        <v>142</v>
      </c>
      <c r="B6" s="1" t="s">
        <v>67</v>
      </c>
      <c r="C6" s="1">
        <v>50</v>
      </c>
      <c r="D6" s="1">
        <v>65</v>
      </c>
      <c r="E6" s="1">
        <v>60</v>
      </c>
      <c r="F6" s="1">
        <v>175</v>
      </c>
      <c r="G6" s="1" t="s">
        <v>143</v>
      </c>
    </row>
    <row r="7" spans="1:7" x14ac:dyDescent="0.3">
      <c r="A7" s="1" t="s">
        <v>144</v>
      </c>
      <c r="B7" s="1" t="s">
        <v>67</v>
      </c>
      <c r="C7" s="1">
        <v>90</v>
      </c>
      <c r="D7" s="1">
        <v>90</v>
      </c>
      <c r="E7" s="1">
        <v>85</v>
      </c>
      <c r="F7" s="1">
        <v>265</v>
      </c>
      <c r="G7" s="1" t="s">
        <v>140</v>
      </c>
    </row>
    <row r="8" spans="1:7" x14ac:dyDescent="0.3">
      <c r="A8" s="1" t="s">
        <v>145</v>
      </c>
      <c r="B8" s="1" t="s">
        <v>65</v>
      </c>
      <c r="C8" s="1">
        <v>75</v>
      </c>
      <c r="D8" s="1">
        <v>70</v>
      </c>
      <c r="E8" s="1">
        <v>70</v>
      </c>
      <c r="F8" s="1">
        <v>215</v>
      </c>
      <c r="G8" s="1" t="s">
        <v>140</v>
      </c>
    </row>
    <row r="9" spans="1:7" x14ac:dyDescent="0.3">
      <c r="A9" s="1" t="s">
        <v>146</v>
      </c>
      <c r="B9" s="1" t="s">
        <v>67</v>
      </c>
      <c r="C9" s="1">
        <v>95</v>
      </c>
      <c r="D9" s="1">
        <v>90</v>
      </c>
      <c r="E9" s="1">
        <v>80</v>
      </c>
      <c r="F9" s="1">
        <v>265</v>
      </c>
      <c r="G9" s="1" t="s">
        <v>140</v>
      </c>
    </row>
    <row r="10" spans="1:7" x14ac:dyDescent="0.3">
      <c r="A10" s="1" t="s">
        <v>147</v>
      </c>
      <c r="B10" s="1" t="s">
        <v>67</v>
      </c>
      <c r="C10" s="1">
        <v>45</v>
      </c>
      <c r="D10" s="1">
        <v>50</v>
      </c>
      <c r="E10" s="1">
        <v>40</v>
      </c>
      <c r="F10" s="1">
        <v>135</v>
      </c>
      <c r="G10" s="1" t="s">
        <v>143</v>
      </c>
    </row>
    <row r="11" spans="1:7" x14ac:dyDescent="0.3">
      <c r="A11" s="1" t="s">
        <v>148</v>
      </c>
      <c r="B11" s="1" t="s">
        <v>65</v>
      </c>
      <c r="C11" s="1">
        <v>35</v>
      </c>
      <c r="D11" s="1">
        <v>30</v>
      </c>
      <c r="E11" s="1">
        <v>50</v>
      </c>
      <c r="F11" s="1">
        <v>115</v>
      </c>
      <c r="G11" s="1" t="s">
        <v>143</v>
      </c>
    </row>
    <row r="12" spans="1:7" x14ac:dyDescent="0.3">
      <c r="A12" s="1" t="s">
        <v>149</v>
      </c>
      <c r="B12" s="1" t="s">
        <v>67</v>
      </c>
      <c r="C12" s="1">
        <v>85</v>
      </c>
      <c r="D12" s="1">
        <v>80</v>
      </c>
      <c r="E12" s="1">
        <v>75</v>
      </c>
      <c r="F12" s="1">
        <v>240</v>
      </c>
      <c r="G12" s="1" t="s">
        <v>140</v>
      </c>
    </row>
    <row r="13" spans="1:7" x14ac:dyDescent="0.3">
      <c r="A13" s="1" t="s">
        <v>150</v>
      </c>
      <c r="B13" s="1" t="s">
        <v>65</v>
      </c>
      <c r="C13" s="1">
        <v>65</v>
      </c>
      <c r="D13" s="1">
        <v>70</v>
      </c>
      <c r="E13" s="1">
        <v>80</v>
      </c>
      <c r="F13" s="1">
        <v>215</v>
      </c>
      <c r="G13" s="1" t="s">
        <v>140</v>
      </c>
    </row>
    <row r="14" spans="1:7" x14ac:dyDescent="0.3">
      <c r="A14" s="1" t="s">
        <v>151</v>
      </c>
      <c r="B14" s="1" t="s">
        <v>67</v>
      </c>
      <c r="C14" s="1">
        <v>40</v>
      </c>
      <c r="D14" s="1">
        <v>50</v>
      </c>
      <c r="E14" s="1">
        <v>60</v>
      </c>
      <c r="F14" s="1">
        <v>150</v>
      </c>
      <c r="G14" s="1" t="s">
        <v>143</v>
      </c>
    </row>
    <row r="15" spans="1:7" x14ac:dyDescent="0.3">
      <c r="A15" s="1" t="s">
        <v>152</v>
      </c>
      <c r="B15" s="1" t="s">
        <v>65</v>
      </c>
      <c r="C15" s="1">
        <v>50</v>
      </c>
      <c r="D15" s="1">
        <v>60</v>
      </c>
      <c r="E15" s="1">
        <v>40</v>
      </c>
      <c r="F15" s="1">
        <v>150</v>
      </c>
      <c r="G15" s="1" t="s">
        <v>143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 Hyunjoon</dc:creator>
  <cp:lastModifiedBy>user</cp:lastModifiedBy>
  <dcterms:created xsi:type="dcterms:W3CDTF">2020-10-30T12:40:22Z</dcterms:created>
  <dcterms:modified xsi:type="dcterms:W3CDTF">2025-11-18T06:39:41Z</dcterms:modified>
</cp:coreProperties>
</file>