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Limitedksj\Desktop\기본모의고사\"/>
    </mc:Choice>
  </mc:AlternateContent>
  <xr:revisionPtr revIDLastSave="0" documentId="13_ncr:1_{4A7E6F71-529E-425E-93F6-B6149D93D958}" xr6:coauthVersionLast="47" xr6:coauthVersionMax="47" xr10:uidLastSave="{00000000-0000-0000-0000-000000000000}"/>
  <bookViews>
    <workbookView xWindow="-110" yWindow="-110" windowWidth="25820" windowHeight="15500" tabRatio="811" activeTab="1" xr2:uid="{00000000-000D-0000-FFFF-FFFF00000000}"/>
  </bookViews>
  <sheets>
    <sheet name="기본작업" sheetId="2" r:id="rId1"/>
    <sheet name="계산작업" sheetId="3" r:id="rId2"/>
    <sheet name="분석작업-1" sheetId="4" r:id="rId3"/>
    <sheet name="분석작업-2" sheetId="8" r:id="rId4"/>
    <sheet name="기타작업-1" sheetId="6" r:id="rId5"/>
    <sheet name="기타작업-2" sheetId="5" r:id="rId6"/>
    <sheet name="기타작업-3" sheetId="7" r:id="rId7"/>
  </sheets>
  <functionGroups builtInGroupCount="19"/>
  <definedNames>
    <definedName name="_xlnm._FilterDatabase" localSheetId="0" hidden="1">기본작업!$A$18:$E$28</definedName>
    <definedName name="_xlnm.Criteria" localSheetId="0">기본작업!$A$31:$A$32</definedName>
    <definedName name="_xlnm.Extract" localSheetId="0">기본작업!$A$34:$E$34</definedName>
    <definedName name="_xlnm.Print_Area" localSheetId="0">기본작업!$A$2:$G$13</definedName>
  </definedNames>
  <calcPr calcId="191029"/>
  <pivotCaches>
    <pivotCache cacheId="89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3" l="1"/>
  <c r="G33" i="3"/>
  <c r="G34" i="3"/>
  <c r="G35" i="3"/>
  <c r="G36" i="3"/>
  <c r="G37" i="3"/>
  <c r="G38" i="3"/>
  <c r="G31" i="3"/>
  <c r="E22" i="3"/>
  <c r="E23" i="3"/>
  <c r="E24" i="3"/>
  <c r="E25" i="3"/>
  <c r="E26" i="3"/>
  <c r="E27" i="3"/>
  <c r="E21" i="3"/>
  <c r="J10" i="3"/>
  <c r="J11" i="3"/>
  <c r="J12" i="3"/>
  <c r="J13" i="3"/>
  <c r="J14" i="3"/>
  <c r="J15" i="3"/>
  <c r="J16" i="3"/>
  <c r="J17" i="3"/>
  <c r="J9" i="3"/>
  <c r="I10" i="3"/>
  <c r="I11" i="3"/>
  <c r="I12" i="3"/>
  <c r="I13" i="3"/>
  <c r="I14" i="3"/>
  <c r="I15" i="3"/>
  <c r="I16" i="3"/>
  <c r="I17" i="3"/>
  <c r="I9" i="3"/>
  <c r="H10" i="3"/>
  <c r="H11" i="3"/>
  <c r="H12" i="3"/>
  <c r="H13" i="3"/>
  <c r="H14" i="3"/>
  <c r="H15" i="3"/>
  <c r="H16" i="3"/>
  <c r="H17" i="3"/>
  <c r="H9" i="3"/>
  <c r="F4" i="3" a="1"/>
  <c r="F4" i="3" s="1"/>
  <c r="G4" i="3" a="1"/>
  <c r="G4" i="3"/>
  <c r="F5" i="3" a="1"/>
  <c r="F5" i="3" s="1"/>
  <c r="G5" i="3" a="1"/>
  <c r="G5" i="3" s="1"/>
  <c r="F6" i="3" a="1"/>
  <c r="F6" i="3" s="1"/>
  <c r="G6" i="3" a="1"/>
  <c r="G6" i="3" s="1"/>
  <c r="E5" i="3" a="1"/>
  <c r="E5" i="3" s="1"/>
  <c r="E6" i="3" a="1"/>
  <c r="E6" i="3" s="1"/>
  <c r="E4" i="3" a="1"/>
  <c r="E4" i="3" s="1"/>
  <c r="B4" i="3" a="1"/>
  <c r="B4" i="3" s="1"/>
  <c r="B5" i="3" a="1"/>
  <c r="B5" i="3" s="1"/>
  <c r="B3" i="3" a="1"/>
  <c r="B3" i="3" s="1"/>
  <c r="F17" i="8"/>
  <c r="F12" i="8"/>
  <c r="F7" i="8"/>
  <c r="F19" i="8" s="1"/>
  <c r="F18" i="8"/>
  <c r="F13" i="8"/>
  <c r="F8" i="8"/>
  <c r="F20" i="8" s="1"/>
  <c r="A32" i="2"/>
  <c r="J4" i="6"/>
  <c r="J5" i="6"/>
  <c r="J6" i="6"/>
  <c r="J7" i="6"/>
  <c r="J8" i="6"/>
  <c r="J9" i="6"/>
  <c r="J10" i="6"/>
  <c r="J11" i="6"/>
  <c r="J12" i="6"/>
  <c r="J13" i="6"/>
  <c r="F22" i="3" a="1"/>
  <c r="F26" i="3" a="1"/>
  <c r="F24" i="3" a="1"/>
  <c r="F25" i="3" a="1"/>
  <c r="F23" i="3" a="1"/>
  <c r="F27" i="3" a="1"/>
  <c r="F21" i="3" a="1"/>
  <c r="F27" i="3" l="1"/>
  <c r="F23" i="3"/>
  <c r="F25" i="3"/>
  <c r="F24" i="3"/>
  <c r="F26" i="3"/>
  <c r="F22" i="3"/>
  <c r="F21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10F984C-0F01-41D2-8BB6-C44D0F76C31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42A388C-B961-43CC-B027-96F101907847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Limitedksj\Desktop\2023컴활1급실기_실습파일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<sst xmlns="http://schemas.openxmlformats.org/spreadsheetml/2006/main" count="323" uniqueCount="204">
  <si>
    <t>[표1]</t>
  </si>
  <si>
    <t>하반기 신입사원 지원 현황</t>
  </si>
  <si>
    <t>성명</t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</si>
  <si>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</si>
  <si>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</si>
  <si>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</si>
  <si>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</si>
  <si>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</si>
  <si>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</si>
  <si>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</si>
  <si>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</si>
  <si>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</si>
  <si>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</si>
  <si>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</si>
  <si>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</si>
  <si>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</si>
  <si>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</si>
  <si>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</si>
  <si>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</si>
  <si>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</si>
  <si>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</si>
  <si>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</si>
  <si>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</si>
  <si>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</si>
  <si>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</si>
  <si>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[표2]</t>
  </si>
  <si>
    <t>인사현황</t>
  </si>
  <si>
    <t>직무</t>
  </si>
  <si>
    <t>직급</t>
  </si>
  <si>
    <t>성   명</t>
  </si>
  <si>
    <t>소        속</t>
  </si>
  <si>
    <t>성적</t>
  </si>
  <si>
    <t>행정</t>
  </si>
  <si>
    <t>6급</t>
  </si>
  <si>
    <t>장성태</t>
  </si>
  <si>
    <t>총무과</t>
  </si>
  <si>
    <t>건축</t>
  </si>
  <si>
    <t>배승우</t>
  </si>
  <si>
    <t>장병철</t>
  </si>
  <si>
    <t>7급</t>
  </si>
  <si>
    <t>우병순</t>
  </si>
  <si>
    <t>농림과</t>
  </si>
  <si>
    <t>오장규</t>
  </si>
  <si>
    <t>보건사업과</t>
  </si>
  <si>
    <t>간호</t>
  </si>
  <si>
    <t>추병선</t>
  </si>
  <si>
    <t>곽배동</t>
  </si>
  <si>
    <t>교통행정과</t>
  </si>
  <si>
    <t>이순선</t>
  </si>
  <si>
    <t>민방위과</t>
  </si>
  <si>
    <t>여종택</t>
  </si>
  <si>
    <t>회계과</t>
  </si>
  <si>
    <t>박영미</t>
  </si>
  <si>
    <t>사회복지과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</si>
  <si>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</si>
  <si>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</si>
  <si>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</si>
  <si>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</si>
  <si>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</si>
  <si>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</si>
  <si>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</si>
  <si>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</si>
  <si>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</si>
  <si>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</si>
  <si>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</si>
  <si>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</si>
  <si>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</si>
  <si>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</si>
  <si>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</si>
  <si>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</si>
  <si>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</si>
  <si>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</si>
  <si>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</si>
  <si>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</si>
  <si>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</si>
  <si>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</si>
  <si>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</si>
  <si>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</si>
  <si>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</si>
  <si>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</si>
  <si>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</si>
  <si>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</si>
  <si>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</si>
  <si>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</si>
  <si>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</si>
  <si>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</si>
  <si>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</si>
  <si>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</si>
  <si>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</si>
  <si>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</si>
  <si>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</si>
  <si>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</si>
  <si>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</si>
  <si>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</si>
  <si>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</si>
  <si>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</si>
  <si>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</si>
  <si>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</si>
  <si>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</si>
  <si>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</si>
  <si>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</si>
  <si>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</si>
  <si>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</si>
  <si>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</si>
  <si>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</si>
  <si>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</si>
  <si>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직위</t>
  </si>
  <si>
    <t>인사고과</t>
  </si>
  <si>
    <t>기본급</t>
  </si>
  <si>
    <t>상여비율</t>
  </si>
  <si>
    <t>수당</t>
  </si>
  <si>
    <t>총급여액</t>
  </si>
  <si>
    <t>홍길동</t>
  </si>
  <si>
    <t>판매부</t>
  </si>
  <si>
    <t>4급</t>
  </si>
  <si>
    <t>대리</t>
  </si>
  <si>
    <t>김세연</t>
  </si>
  <si>
    <t>3급</t>
  </si>
  <si>
    <t>과장</t>
  </si>
  <si>
    <t>이승연</t>
  </si>
  <si>
    <t>기획부</t>
  </si>
  <si>
    <t>2급</t>
  </si>
  <si>
    <t>부장</t>
  </si>
  <si>
    <t>김경수</t>
  </si>
  <si>
    <t>이학봉</t>
  </si>
  <si>
    <t>지순녀</t>
  </si>
  <si>
    <t>김지연</t>
  </si>
  <si>
    <t>박원래</t>
  </si>
  <si>
    <t>최지은</t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</si>
  <si>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</si>
  <si>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</si>
  <si>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</si>
  <si>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</si>
  <si>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</si>
  <si>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</si>
  <si>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</si>
  <si>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</si>
  <si>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</si>
  <si>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</si>
  <si>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</si>
  <si>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</si>
  <si>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</si>
  <si>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</si>
  <si>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</si>
  <si>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</si>
  <si>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</si>
  <si>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</si>
  <si>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</si>
  <si>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</si>
  <si>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</si>
  <si>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</si>
  <si>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</si>
  <si>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</si>
  <si>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</si>
  <si>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</si>
  <si>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</si>
  <si>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</si>
  <si>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</si>
  <si>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</si>
  <si>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</si>
  <si>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</si>
  <si>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</si>
  <si>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</si>
  <si>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</si>
  <si>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</si>
  <si>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</si>
  <si>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</si>
  <si>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</si>
  <si>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</si>
  <si>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</si>
  <si>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</si>
  <si>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</si>
  <si>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</si>
  <si>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B</t>
  </si>
  <si>
    <t>C</t>
  </si>
  <si>
    <t>D</t>
  </si>
  <si>
    <t>이상민</t>
  </si>
  <si>
    <t>차량 5부제 시행 현황</t>
    <phoneticPr fontId="2" type="noConversion"/>
  </si>
  <si>
    <t>차량번호</t>
    <phoneticPr fontId="2" type="noConversion"/>
  </si>
  <si>
    <t>쉬는날</t>
    <phoneticPr fontId="2" type="noConversion"/>
  </si>
  <si>
    <t>[표1]</t>
    <phoneticPr fontId="2" type="noConversion"/>
  </si>
  <si>
    <t>조건</t>
    <phoneticPr fontId="2" type="noConversion"/>
  </si>
  <si>
    <t>총합계</t>
  </si>
  <si>
    <t>개설일(월)</t>
  </si>
  <si>
    <t>04월</t>
  </si>
  <si>
    <t>05월</t>
  </si>
  <si>
    <t>쇼핑몰</t>
  </si>
  <si>
    <t>가전쇼핑몰</t>
  </si>
  <si>
    <t>여행정보몰</t>
  </si>
  <si>
    <t>예술쇼핑몰</t>
  </si>
  <si>
    <t>음악쇼핑몰</t>
  </si>
  <si>
    <t>종합쇼핑몰</t>
  </si>
  <si>
    <t>평균: 운영비총액</t>
  </si>
  <si>
    <t>평균: 판매매출액</t>
  </si>
  <si>
    <t>평균: 순이익</t>
  </si>
  <si>
    <t>04월 요약</t>
  </si>
  <si>
    <t>05월 요약</t>
  </si>
  <si>
    <t>과장 평균</t>
  </si>
  <si>
    <t>부장 평균</t>
  </si>
  <si>
    <t>대리 평균</t>
  </si>
  <si>
    <t>전체 평균</t>
  </si>
  <si>
    <t>과장 요약</t>
  </si>
  <si>
    <t>대리 요약</t>
  </si>
  <si>
    <t>부장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</si>
</sst>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#;\-#,###;&quot;*&quot;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2" applyFont="1" applyBorder="1">
      <alignment vertical="center"/>
    </xf>
    <xf numFmtId="0" fontId="4" fillId="0" borderId="0" xfId="0" applyFont="1">
      <alignment vertical="center"/>
    </xf>
    <xf numFmtId="41" fontId="0" fillId="0" borderId="1" xfId="1" applyFont="1" applyBorder="1" applyAlignment="1">
      <alignment horizontal="center" vertical="center"/>
    </xf>
    <xf numFmtId="14" fontId="6" fillId="0" borderId="0" xfId="4" applyNumberFormat="1" applyFont="1"/>
    <xf numFmtId="0" fontId="6" fillId="0" borderId="0" xfId="4" applyFont="1"/>
    <xf numFmtId="0" fontId="1" fillId="0" borderId="0" xfId="5">
      <alignment vertical="center"/>
    </xf>
    <xf numFmtId="0" fontId="4" fillId="0" borderId="0" xfId="5" applyFont="1">
      <alignment vertical="center"/>
    </xf>
    <xf numFmtId="0" fontId="4" fillId="0" borderId="0" xfId="5" applyFont="1" applyAlignment="1">
      <alignment horizontal="center" vertical="center"/>
    </xf>
    <xf numFmtId="0" fontId="1" fillId="0" borderId="1" xfId="5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1" xfId="5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9" fontId="0" fillId="0" borderId="0" xfId="2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1" xfId="5" applyNumberFormat="1" applyFont="1" applyBorder="1" applyAlignment="1">
      <alignment horizontal="center" vertical="center"/>
    </xf>
    <xf numFmtId="0" fontId="1" fillId="0" borderId="1" xfId="5" applyNumberFormat="1" applyBorder="1" applyAlignment="1">
      <alignment horizontal="center" vertical="center"/>
    </xf>
    <xf numFmtId="6" fontId="6" fillId="0" borderId="1" xfId="3" applyNumberFormat="1" applyFont="1" applyBorder="1" applyAlignment="1"/>
  </cellXfs>
  <cellStyles count="6">
    <cellStyle name="백분율" xfId="2" builtinId="5"/>
    <cellStyle name="쉼표 [0]" xfId="1" builtinId="6"/>
    <cellStyle name="통화 [0]" xfId="3" builtinId="7"/>
    <cellStyle name="표준" xfId="0" builtinId="0"/>
    <cellStyle name="표준 2" xfId="4" xr:uid="{00000000-0005-0000-0000-000004000000}"/>
    <cellStyle name="표준 3" xfId="5" xr:uid="{00000000-0005-0000-0000-000005000000}"/>
  </cellStyles>
  <dxfs count="3">
    <dxf>
      <fill>
        <patternFill>
          <bgColor rgb="FFFF0000"/>
        </patternFill>
      </fill>
    </dxf>
    <dxf>
      <font>
        <b/>
        <i val="0"/>
        <u val="double"/>
        <color rgb="FF00B050"/>
      </font>
    </dxf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baseline="0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('기타작업-1'!$F$4:$F$5,'기타작업-1'!$F$9,'기타작업-1'!$F$12:$F$13)</c:f>
              <c:numCache>
                <c:formatCode>General</c:formatCode>
                <c:ptCount val="5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AEE-491F-A8B8-0D29786027E9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('기타작업-1'!$G$4:$G$5,'기타작업-1'!$G$9,'기타작업-1'!$G$12:$G$13)</c:f>
              <c:numCache>
                <c:formatCode>General</c:formatCode>
                <c:ptCount val="5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DE-4978-B38B-7A05F88BE1F1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('기타작업-1'!$C$4:$C$5,'기타작업-1'!$C$9,'기타작업-1'!$C$12:$C$13)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('기타작업-1'!$H$4:$H$5,'기타작업-1'!$H$9,'기타작업-1'!$H$12:$H$13)</c:f>
              <c:numCache>
                <c:formatCode>General</c:formatCode>
                <c:ptCount val="5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DE-4978-B38B-7A05F88BE1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783393336"/>
        <c:axId val="783385136"/>
        <c:axId val="0"/>
      </c:bar3DChart>
      <c:catAx>
        <c:axId val="7833933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83385136"/>
        <c:crosses val="autoZero"/>
        <c:auto val="1"/>
        <c:lblAlgn val="ctr"/>
        <c:lblOffset val="300"/>
        <c:noMultiLvlLbl val="0"/>
      </c:catAx>
      <c:valAx>
        <c:axId val="783385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83393336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190500</xdr:rowOff>
    </xdr:from>
    <xdr:to>
      <xdr:col>8</xdr:col>
      <xdr:colOff>0</xdr:colOff>
      <xdr:row>32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서식작용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850900</xdr:colOff>
          <xdr:row>0</xdr:row>
          <xdr:rowOff>38100</xdr:rowOff>
        </xdr:from>
        <xdr:to>
          <xdr:col>4</xdr:col>
          <xdr:colOff>679450</xdr:colOff>
          <xdr:row>1</xdr:row>
          <xdr:rowOff>114300</xdr:rowOff>
        </xdr:to>
        <xdr:sp macro="" textlink="">
          <xdr:nvSpPr>
            <xdr:cNvPr id="7170" name="cmd요금자료입력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Limitedksj" refreshedDate="45501.858391319445" backgroundQuery="1" createdVersion="8" refreshedVersion="8" minRefreshableVersion="3" recordCount="0" supportSubquery="1" supportAdvancedDrill="1" xr:uid="{572C2D25-FFF0-4CA2-A444-8DD7B55B9D8C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2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E2B527-36E1-4229-8645-35AA92F5E559}" name="피벗 테이블1" cacheId="89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compactData="0" multipleFieldFilters="0">
  <location ref="A2:E12" firstHeaderRow="0" firstDataRow="1" firstDataCol="2"/>
  <pivotFields count="5">
    <pivotField axis="axisRow" compact="0" allDrilled="1" outline="0" subtotalTop="0" showAll="0" dataSourceSort="1">
      <items count="3">
        <item x="0"/>
        <item x="1"/>
        <item t="default"/>
      </items>
    </pivotField>
    <pivotField axis="axisRow" compact="0" allDrilled="1" outline="0" subtotalTop="0" showAll="0" dataSourceSort="1" defaultAttributeDrillState="1">
      <items count="6">
        <item x="0"/>
        <item x="1"/>
        <item x="2"/>
        <item x="3"/>
        <item x="4"/>
        <item t="default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0">
    <i>
      <x/>
      <x/>
    </i>
    <i r="1">
      <x v="1"/>
    </i>
    <i t="default">
      <x/>
    </i>
    <i>
      <x v="1"/>
      <x v="2"/>
    </i>
    <i r="1">
      <x v="3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0" numFmtId="178"/>
    <dataField name="평균: 순이익" fld="4" subtotal="average" baseField="1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G38"/>
  <sheetViews>
    <sheetView workbookViewId="0">
      <selection activeCell="J15" sqref="J15"/>
    </sheetView>
  </sheetViews>
  <sheetFormatPr defaultRowHeight="17"/>
  <cols>
    <col min="4" max="4" width="13.33203125" customWidth="1"/>
    <col min="5" max="5" width="9" customWidth="1"/>
  </cols>
  <sheetData>
    <row r="1" spans="1:7">
      <c r="A1" t="s">
        <v>0</v>
      </c>
    </row>
    <row r="2" spans="1:7" ht="21">
      <c r="A2" s="23" t="s">
        <v>1</v>
      </c>
      <c r="B2" s="23"/>
      <c r="C2" s="23"/>
      <c r="D2" s="23"/>
      <c r="E2" s="23"/>
      <c r="F2" s="23"/>
      <c r="G2" s="23"/>
    </row>
    <row r="4" spans="1:7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</row>
    <row r="5" spans="1:7">
      <c r="A5" s="1" t="s">
        <v>9</v>
      </c>
      <c r="B5" s="1" t="s">
        <v>10</v>
      </c>
      <c r="C5" s="1">
        <v>85</v>
      </c>
      <c r="D5" s="1">
        <v>60</v>
      </c>
      <c r="E5" s="1">
        <v>90</v>
      </c>
      <c r="F5" s="1">
        <v>78.3</v>
      </c>
      <c r="G5" s="1" t="s">
        <v>11</v>
      </c>
    </row>
    <row r="6" spans="1:7">
      <c r="A6" s="1" t="s">
        <v>12</v>
      </c>
      <c r="B6" s="1" t="s">
        <v>13</v>
      </c>
      <c r="C6" s="1">
        <v>75</v>
      </c>
      <c r="D6" s="1">
        <v>80</v>
      </c>
      <c r="E6" s="1">
        <v>90</v>
      </c>
      <c r="F6" s="1">
        <v>81.7</v>
      </c>
      <c r="G6" s="1" t="s">
        <v>11</v>
      </c>
    </row>
    <row r="7" spans="1:7">
      <c r="A7" s="1" t="s">
        <v>14</v>
      </c>
      <c r="B7" s="1" t="s">
        <v>15</v>
      </c>
      <c r="C7" s="1">
        <v>90</v>
      </c>
      <c r="D7" s="1">
        <v>40</v>
      </c>
      <c r="E7" s="1">
        <v>80</v>
      </c>
      <c r="F7" s="1">
        <v>70</v>
      </c>
      <c r="G7" s="1" t="s">
        <v>16</v>
      </c>
    </row>
    <row r="8" spans="1:7">
      <c r="A8" s="1" t="s">
        <v>17</v>
      </c>
      <c r="B8" s="1" t="s">
        <v>13</v>
      </c>
      <c r="C8" s="1">
        <v>80</v>
      </c>
      <c r="D8" s="1">
        <v>80</v>
      </c>
      <c r="E8" s="1">
        <v>70</v>
      </c>
      <c r="F8" s="1">
        <v>76.7</v>
      </c>
      <c r="G8" s="1" t="s">
        <v>11</v>
      </c>
    </row>
    <row r="9" spans="1:7">
      <c r="A9" s="1" t="s">
        <v>18</v>
      </c>
      <c r="B9" s="1" t="s">
        <v>19</v>
      </c>
      <c r="C9" s="1">
        <v>85</v>
      </c>
      <c r="D9" s="1">
        <v>100</v>
      </c>
      <c r="E9" s="1">
        <v>80</v>
      </c>
      <c r="F9" s="1">
        <v>88.3</v>
      </c>
      <c r="G9" s="1" t="s">
        <v>11</v>
      </c>
    </row>
    <row r="10" spans="1:7">
      <c r="A10" s="1" t="s">
        <v>20</v>
      </c>
      <c r="B10" s="1" t="s">
        <v>21</v>
      </c>
      <c r="C10" s="1">
        <v>90</v>
      </c>
      <c r="D10" s="1">
        <v>60</v>
      </c>
      <c r="E10" s="1">
        <v>90</v>
      </c>
      <c r="F10" s="1">
        <v>80</v>
      </c>
      <c r="G10" s="1" t="s">
        <v>11</v>
      </c>
    </row>
    <row r="11" spans="1:7">
      <c r="A11" s="1" t="s">
        <v>22</v>
      </c>
      <c r="B11" s="1" t="s">
        <v>15</v>
      </c>
      <c r="C11" s="1">
        <v>60</v>
      </c>
      <c r="D11" s="1">
        <v>60</v>
      </c>
      <c r="E11" s="1">
        <v>80</v>
      </c>
      <c r="F11" s="1">
        <v>66.7</v>
      </c>
      <c r="G11" s="1" t="s">
        <v>16</v>
      </c>
    </row>
    <row r="12" spans="1:7">
      <c r="A12" s="1" t="s">
        <v>23</v>
      </c>
      <c r="B12" s="1" t="s">
        <v>10</v>
      </c>
      <c r="C12" s="1">
        <v>95</v>
      </c>
      <c r="D12" s="1">
        <v>80</v>
      </c>
      <c r="E12" s="1">
        <v>90</v>
      </c>
      <c r="F12" s="1">
        <v>88.3</v>
      </c>
      <c r="G12" s="1" t="s">
        <v>11</v>
      </c>
    </row>
    <row r="13" spans="1:7">
      <c r="A13" s="1" t="s">
        <v>24</v>
      </c>
      <c r="B13" s="1" t="s">
        <v>21</v>
      </c>
      <c r="C13" s="1">
        <v>65</v>
      </c>
      <c r="D13" s="1">
        <v>80</v>
      </c>
      <c r="E13" s="1">
        <v>90</v>
      </c>
      <c r="F13" s="1">
        <v>78.3</v>
      </c>
      <c r="G13" s="1" t="s">
        <v>11</v>
      </c>
    </row>
    <row r="16" spans="1:7">
      <c r="A16" t="s">
        <v>25</v>
      </c>
    </row>
    <row r="17" spans="1:5">
      <c r="C17" s="3" t="s">
        <v>26</v>
      </c>
    </row>
    <row r="18" spans="1:5">
      <c r="A18" s="6" t="s">
        <v>27</v>
      </c>
      <c r="B18" s="6" t="s">
        <v>28</v>
      </c>
      <c r="C18" s="6" t="s">
        <v>29</v>
      </c>
      <c r="D18" s="6" t="s">
        <v>30</v>
      </c>
      <c r="E18" s="6" t="s">
        <v>31</v>
      </c>
    </row>
    <row r="19" spans="1:5">
      <c r="A19" s="1" t="s">
        <v>32</v>
      </c>
      <c r="B19" s="4" t="s">
        <v>33</v>
      </c>
      <c r="C19" s="4" t="s">
        <v>34</v>
      </c>
      <c r="D19" s="5" t="s">
        <v>35</v>
      </c>
      <c r="E19" s="1">
        <v>98</v>
      </c>
    </row>
    <row r="20" spans="1:5">
      <c r="A20" s="1" t="s">
        <v>36</v>
      </c>
      <c r="B20" s="4" t="s">
        <v>33</v>
      </c>
      <c r="C20" s="4" t="s">
        <v>37</v>
      </c>
      <c r="D20" s="5" t="s">
        <v>35</v>
      </c>
      <c r="E20" s="1">
        <v>98</v>
      </c>
    </row>
    <row r="21" spans="1:5">
      <c r="A21" s="1" t="s">
        <v>32</v>
      </c>
      <c r="B21" s="4" t="s">
        <v>33</v>
      </c>
      <c r="C21" s="4" t="s">
        <v>38</v>
      </c>
      <c r="D21" s="5" t="s">
        <v>35</v>
      </c>
      <c r="E21" s="1">
        <v>78</v>
      </c>
    </row>
    <row r="22" spans="1:5">
      <c r="A22" s="1" t="s">
        <v>36</v>
      </c>
      <c r="B22" s="4" t="s">
        <v>39</v>
      </c>
      <c r="C22" s="4" t="s">
        <v>40</v>
      </c>
      <c r="D22" s="5" t="s">
        <v>41</v>
      </c>
      <c r="E22" s="1">
        <v>69</v>
      </c>
    </row>
    <row r="23" spans="1:5">
      <c r="A23" s="1" t="s">
        <v>36</v>
      </c>
      <c r="B23" s="4" t="s">
        <v>39</v>
      </c>
      <c r="C23" s="4" t="s">
        <v>42</v>
      </c>
      <c r="D23" s="5" t="s">
        <v>43</v>
      </c>
      <c r="E23" s="1">
        <v>88</v>
      </c>
    </row>
    <row r="24" spans="1:5">
      <c r="A24" s="1" t="s">
        <v>44</v>
      </c>
      <c r="B24" s="4" t="s">
        <v>39</v>
      </c>
      <c r="C24" s="4" t="s">
        <v>45</v>
      </c>
      <c r="D24" s="5" t="s">
        <v>43</v>
      </c>
      <c r="E24" s="1">
        <v>79</v>
      </c>
    </row>
    <row r="25" spans="1:5">
      <c r="A25" s="1" t="s">
        <v>32</v>
      </c>
      <c r="B25" s="4" t="s">
        <v>33</v>
      </c>
      <c r="C25" s="4" t="s">
        <v>46</v>
      </c>
      <c r="D25" s="5" t="s">
        <v>47</v>
      </c>
      <c r="E25" s="1">
        <v>86</v>
      </c>
    </row>
    <row r="26" spans="1:5">
      <c r="A26" s="1" t="s">
        <v>32</v>
      </c>
      <c r="B26" s="4" t="s">
        <v>39</v>
      </c>
      <c r="C26" s="4" t="s">
        <v>48</v>
      </c>
      <c r="D26" s="5" t="s">
        <v>49</v>
      </c>
      <c r="E26" s="1">
        <v>85</v>
      </c>
    </row>
    <row r="27" spans="1:5">
      <c r="A27" s="1" t="s">
        <v>36</v>
      </c>
      <c r="B27" s="4" t="s">
        <v>39</v>
      </c>
      <c r="C27" s="4" t="s">
        <v>50</v>
      </c>
      <c r="D27" s="5" t="s">
        <v>51</v>
      </c>
      <c r="E27" s="1">
        <v>93</v>
      </c>
    </row>
    <row r="28" spans="1:5">
      <c r="A28" s="1" t="s">
        <v>32</v>
      </c>
      <c r="B28" s="4" t="s">
        <v>39</v>
      </c>
      <c r="C28" s="4" t="s">
        <v>52</v>
      </c>
      <c r="D28" s="5" t="s">
        <v>53</v>
      </c>
      <c r="E28" s="1">
        <v>95</v>
      </c>
    </row>
    <row r="31" spans="1:5">
      <c r="A31" s="22" t="s">
        <v>181</v>
      </c>
    </row>
    <row r="32" spans="1:5">
      <c r="A32" t="b">
        <f>OR($B19="6급",LEFT($C19,1)="장",$D19="총무과")</f>
        <v>1</v>
      </c>
    </row>
    <row r="34" spans="1:5">
      <c r="A34" s="6" t="s">
        <v>27</v>
      </c>
      <c r="B34" s="6" t="s">
        <v>28</v>
      </c>
      <c r="C34" s="6" t="s">
        <v>29</v>
      </c>
      <c r="D34" s="6" t="s">
        <v>30</v>
      </c>
      <c r="E34" s="6" t="s">
        <v>31</v>
      </c>
    </row>
    <row r="35" spans="1:5">
      <c r="A35" s="1" t="s">
        <v>32</v>
      </c>
      <c r="B35" s="4" t="s">
        <v>33</v>
      </c>
      <c r="C35" s="4" t="s">
        <v>34</v>
      </c>
      <c r="D35" s="5" t="s">
        <v>35</v>
      </c>
      <c r="E35" s="1">
        <v>98</v>
      </c>
    </row>
    <row r="36" spans="1:5">
      <c r="A36" s="1" t="s">
        <v>36</v>
      </c>
      <c r="B36" s="4" t="s">
        <v>33</v>
      </c>
      <c r="C36" s="4" t="s">
        <v>37</v>
      </c>
      <c r="D36" s="5" t="s">
        <v>35</v>
      </c>
      <c r="E36" s="1">
        <v>98</v>
      </c>
    </row>
    <row r="37" spans="1:5">
      <c r="A37" s="1" t="s">
        <v>32</v>
      </c>
      <c r="B37" s="4" t="s">
        <v>33</v>
      </c>
      <c r="C37" s="4" t="s">
        <v>38</v>
      </c>
      <c r="D37" s="5" t="s">
        <v>35</v>
      </c>
      <c r="E37" s="1">
        <v>78</v>
      </c>
    </row>
    <row r="38" spans="1:5">
      <c r="A38" s="1" t="s">
        <v>32</v>
      </c>
      <c r="B38" s="4" t="s">
        <v>33</v>
      </c>
      <c r="C38" s="4" t="s">
        <v>46</v>
      </c>
      <c r="D38" s="5" t="s">
        <v>47</v>
      </c>
      <c r="E38" s="1">
        <v>86</v>
      </c>
    </row>
  </sheetData>
  <mergeCells count="1">
    <mergeCell ref="A2:G2"/>
  </mergeCells>
  <phoneticPr fontId="2" type="noConversion"/>
  <conditionalFormatting sqref="A4:G4">
    <cfRule type="expression" dxfId="2" priority="3">
      <formula>AND($C5&gt;=90,$E5&gt;=85)</formula>
    </cfRule>
  </conditionalFormatting>
  <conditionalFormatting sqref="M10 C5:C13 E5:E13">
    <cfRule type="expression" dxfId="1" priority="1">
      <formula>AND($C5&gt;=90,$E5&gt;=85)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38"/>
  <sheetViews>
    <sheetView tabSelected="1" topLeftCell="A13" workbookViewId="0">
      <selection activeCell="J26" sqref="J26"/>
    </sheetView>
  </sheetViews>
  <sheetFormatPr defaultRowHeight="17"/>
  <cols>
    <col min="1" max="1" width="9" bestFit="1" customWidth="1"/>
    <col min="2" max="2" width="11.08203125" bestFit="1" customWidth="1"/>
    <col min="3" max="3" width="12.08203125" bestFit="1" customWidth="1"/>
    <col min="4" max="4" width="10.83203125" bestFit="1" customWidth="1"/>
    <col min="5" max="5" width="11.83203125" bestFit="1" customWidth="1"/>
    <col min="6" max="6" width="11" bestFit="1" customWidth="1"/>
    <col min="7" max="7" width="11.33203125" customWidth="1"/>
    <col min="8" max="8" width="12.33203125" bestFit="1" customWidth="1"/>
    <col min="9" max="10" width="13.5" bestFit="1" customWidth="1"/>
  </cols>
  <sheetData>
    <row r="1" spans="1:10">
      <c r="A1" t="s">
        <v>0</v>
      </c>
      <c r="D1" t="s">
        <v>25</v>
      </c>
    </row>
    <row r="2" spans="1:10">
      <c r="A2" s="2" t="s">
        <v>54</v>
      </c>
      <c r="B2" s="7" t="s">
        <v>55</v>
      </c>
      <c r="D2" s="24" t="s">
        <v>54</v>
      </c>
      <c r="E2" s="26" t="s">
        <v>56</v>
      </c>
      <c r="F2" s="27"/>
      <c r="G2" s="28"/>
    </row>
    <row r="3" spans="1:10">
      <c r="A3" s="2" t="s">
        <v>57</v>
      </c>
      <c r="B3" s="8" cm="1">
        <f t="array" ref="B3">SUM(($C$9:$C$17=$A3)*$D$9:$D$17)</f>
        <v>8750000</v>
      </c>
      <c r="D3" s="25"/>
      <c r="E3" s="7" t="s">
        <v>58</v>
      </c>
      <c r="F3" s="7" t="s">
        <v>59</v>
      </c>
      <c r="G3" s="7" t="s">
        <v>60</v>
      </c>
    </row>
    <row r="4" spans="1:10">
      <c r="A4" s="2" t="s">
        <v>61</v>
      </c>
      <c r="B4" s="8" cm="1">
        <f t="array" ref="B4">SUM(($C$9:$C$17=$A4)*$D$9:$D$17)</f>
        <v>4450000</v>
      </c>
      <c r="D4" s="7" t="s">
        <v>57</v>
      </c>
      <c r="E4" s="14" cm="1">
        <f t="array" ref="E4">MAX(($C$9:$C$17=$D4)*(RIGHT($B$9:$B$17,2)=E$3)*$D$9:$D$17)</f>
        <v>1550000</v>
      </c>
      <c r="F4" s="14" cm="1">
        <f t="array" ref="F4">MAX(($C$9:$C$17=$D4)*(RIGHT($B$9:$B$17,2)=F$3)*$D$9:$D$17)</f>
        <v>2150000</v>
      </c>
      <c r="G4" s="14" cm="1">
        <f t="array" ref="G4">MAX(($C$9:$C$17=$D4)*(RIGHT($B$9:$B$17,2)=G$3)*$D$9:$D$17)</f>
        <v>2750000</v>
      </c>
    </row>
    <row r="5" spans="1:10">
      <c r="A5" s="2" t="s">
        <v>62</v>
      </c>
      <c r="B5" s="8" cm="1">
        <f t="array" ref="B5">SUM(($C$9:$C$17=$A5)*$D$9:$D$17)</f>
        <v>3870000</v>
      </c>
      <c r="D5" s="7" t="s">
        <v>61</v>
      </c>
      <c r="E5" s="14" cm="1">
        <f t="array" ref="E5">MAX(($C$9:$C$17=$D5)*(RIGHT($B$9:$B$17,2)=E$3)*$D$9:$D$17)</f>
        <v>1250000</v>
      </c>
      <c r="F5" s="14" cm="1">
        <f t="array" ref="F5">MAX(($C$9:$C$17=$D5)*(RIGHT($B$9:$B$17,2)=F$3)*$D$9:$D$17)</f>
        <v>1970000</v>
      </c>
      <c r="G5" s="14" cm="1">
        <f t="array" ref="G5">MAX(($C$9:$C$17=$D5)*(RIGHT($B$9:$B$17,2)=G$3)*$D$9:$D$17)</f>
        <v>1230000</v>
      </c>
    </row>
    <row r="6" spans="1:10">
      <c r="D6" s="7" t="s">
        <v>62</v>
      </c>
      <c r="E6" s="14" cm="1">
        <f t="array" ref="E6">MAX(($C$9:$C$17=$D6)*(RIGHT($B$9:$B$17,2)=E$3)*$D$9:$D$17)</f>
        <v>1560000</v>
      </c>
      <c r="F6" s="14" cm="1">
        <f t="array" ref="F6">MAX(($C$9:$C$17=$D6)*(RIGHT($B$9:$B$17,2)=F$3)*$D$9:$D$17)</f>
        <v>2310000</v>
      </c>
      <c r="G6" s="14" cm="1">
        <f t="array" ref="G6">MAX(($C$9:$C$17=$D6)*(RIGHT($B$9:$B$17,2)=G$3)*$D$9:$D$17)</f>
        <v>0</v>
      </c>
    </row>
    <row r="7" spans="1:10">
      <c r="A7" t="s">
        <v>63</v>
      </c>
    </row>
    <row r="8" spans="1:10">
      <c r="A8" s="1" t="s">
        <v>2</v>
      </c>
      <c r="B8" s="1" t="s">
        <v>64</v>
      </c>
      <c r="C8" s="1" t="s">
        <v>54</v>
      </c>
      <c r="D8" s="1" t="s">
        <v>65</v>
      </c>
      <c r="E8" s="1" t="s">
        <v>66</v>
      </c>
      <c r="F8" s="1" t="s">
        <v>67</v>
      </c>
      <c r="G8" s="1" t="s">
        <v>68</v>
      </c>
      <c r="H8" s="7" t="s">
        <v>69</v>
      </c>
      <c r="I8" s="7" t="s">
        <v>70</v>
      </c>
      <c r="J8" s="7" t="s">
        <v>71</v>
      </c>
    </row>
    <row r="9" spans="1:10">
      <c r="A9" s="1" t="s">
        <v>72</v>
      </c>
      <c r="B9" s="1" t="s">
        <v>73</v>
      </c>
      <c r="C9" s="1" t="s">
        <v>57</v>
      </c>
      <c r="D9" s="8">
        <v>1550000</v>
      </c>
      <c r="E9" s="8">
        <v>10000000</v>
      </c>
      <c r="F9" s="9">
        <v>0.1</v>
      </c>
      <c r="G9" s="2">
        <v>3</v>
      </c>
      <c r="H9" s="40">
        <f>PMT($F9/12,$G9*12,-$E9)</f>
        <v>322671.87193837482</v>
      </c>
      <c r="I9" s="40">
        <f>ROUND(FV($F9/12,$G9*12,-$D9*0.3),-3)</f>
        <v>19429000</v>
      </c>
      <c r="J9" s="40">
        <f>PV($F9/12,$G9*12,-$D9*0.3)</f>
        <v>14410924.547176072</v>
      </c>
    </row>
    <row r="10" spans="1:10">
      <c r="A10" s="1" t="s">
        <v>74</v>
      </c>
      <c r="B10" s="1" t="s">
        <v>73</v>
      </c>
      <c r="C10" s="1" t="s">
        <v>61</v>
      </c>
      <c r="D10" s="8">
        <v>1250000</v>
      </c>
      <c r="E10" s="8">
        <v>5000000</v>
      </c>
      <c r="F10" s="9">
        <v>0.1</v>
      </c>
      <c r="G10" s="2">
        <v>1</v>
      </c>
      <c r="H10" s="40">
        <f t="shared" ref="H10:H17" si="0">PMT($F10/12,$G10*12,-$E10)</f>
        <v>439579.43615004799</v>
      </c>
      <c r="I10" s="40">
        <f t="shared" ref="I10:I17" si="1">ROUND(FV($F10/12,$G10*12,-$D10*0.3),-3)</f>
        <v>4712000</v>
      </c>
      <c r="J10" s="40">
        <f t="shared" ref="J10:J17" si="2">PV($F10/12,$G10*12,-$D10*0.3)</f>
        <v>4265440.6594215035</v>
      </c>
    </row>
    <row r="11" spans="1:10">
      <c r="A11" s="1" t="s">
        <v>75</v>
      </c>
      <c r="B11" s="1" t="s">
        <v>76</v>
      </c>
      <c r="C11" s="1" t="s">
        <v>62</v>
      </c>
      <c r="D11" s="8">
        <v>2310000</v>
      </c>
      <c r="E11" s="8">
        <v>40000000</v>
      </c>
      <c r="F11" s="9">
        <v>0.1</v>
      </c>
      <c r="G11" s="2">
        <v>5</v>
      </c>
      <c r="H11" s="40">
        <f t="shared" si="0"/>
        <v>849881.78845073108</v>
      </c>
      <c r="I11" s="40">
        <f t="shared" si="1"/>
        <v>53664000</v>
      </c>
      <c r="J11" s="40">
        <f t="shared" si="2"/>
        <v>32616300.733460039</v>
      </c>
    </row>
    <row r="12" spans="1:10">
      <c r="A12" s="1" t="s">
        <v>77</v>
      </c>
      <c r="B12" s="1" t="s">
        <v>73</v>
      </c>
      <c r="C12" s="1" t="s">
        <v>62</v>
      </c>
      <c r="D12" s="8">
        <v>1560000</v>
      </c>
      <c r="E12" s="8">
        <v>20000000</v>
      </c>
      <c r="F12" s="9">
        <v>0.1</v>
      </c>
      <c r="G12" s="2">
        <v>3</v>
      </c>
      <c r="H12" s="40">
        <f t="shared" si="0"/>
        <v>645343.74387674965</v>
      </c>
      <c r="I12" s="40">
        <f t="shared" si="1"/>
        <v>19554000</v>
      </c>
      <c r="J12" s="40">
        <f t="shared" si="2"/>
        <v>14503898.253932048</v>
      </c>
    </row>
    <row r="13" spans="1:10">
      <c r="A13" s="1" t="s">
        <v>78</v>
      </c>
      <c r="B13" s="1" t="s">
        <v>79</v>
      </c>
      <c r="C13" s="1" t="s">
        <v>57</v>
      </c>
      <c r="D13" s="8">
        <v>2300000</v>
      </c>
      <c r="E13" s="8">
        <v>50000000</v>
      </c>
      <c r="F13" s="9">
        <v>0.1</v>
      </c>
      <c r="G13" s="2">
        <v>5</v>
      </c>
      <c r="H13" s="40">
        <f t="shared" si="0"/>
        <v>1062352.2355634137</v>
      </c>
      <c r="I13" s="40">
        <f t="shared" si="1"/>
        <v>53432000</v>
      </c>
      <c r="J13" s="40">
        <f t="shared" si="2"/>
        <v>32475104.626388781</v>
      </c>
    </row>
    <row r="14" spans="1:10">
      <c r="A14" s="1" t="s">
        <v>80</v>
      </c>
      <c r="B14" s="1" t="s">
        <v>79</v>
      </c>
      <c r="C14" s="1" t="s">
        <v>61</v>
      </c>
      <c r="D14" s="8">
        <v>1230000</v>
      </c>
      <c r="E14" s="8">
        <v>3000000</v>
      </c>
      <c r="F14" s="9">
        <v>0.1</v>
      </c>
      <c r="G14" s="2">
        <v>1</v>
      </c>
      <c r="H14" s="40">
        <f t="shared" si="0"/>
        <v>263747.66169002879</v>
      </c>
      <c r="I14" s="40">
        <f t="shared" si="1"/>
        <v>4637000</v>
      </c>
      <c r="J14" s="40">
        <f t="shared" si="2"/>
        <v>4197193.6088707596</v>
      </c>
    </row>
    <row r="15" spans="1:10">
      <c r="A15" s="1" t="s">
        <v>81</v>
      </c>
      <c r="B15" s="1" t="s">
        <v>76</v>
      </c>
      <c r="C15" s="1" t="s">
        <v>57</v>
      </c>
      <c r="D15" s="8">
        <v>2150000</v>
      </c>
      <c r="E15" s="8">
        <v>20000000</v>
      </c>
      <c r="F15" s="9">
        <v>0.1</v>
      </c>
      <c r="G15" s="2">
        <v>3</v>
      </c>
      <c r="H15" s="40">
        <f t="shared" si="0"/>
        <v>645343.74387674965</v>
      </c>
      <c r="I15" s="40">
        <f t="shared" si="1"/>
        <v>26949000</v>
      </c>
      <c r="J15" s="40">
        <f t="shared" si="2"/>
        <v>19989346.952534553</v>
      </c>
    </row>
    <row r="16" spans="1:10">
      <c r="A16" s="1" t="s">
        <v>82</v>
      </c>
      <c r="B16" s="1" t="s">
        <v>76</v>
      </c>
      <c r="C16" s="1" t="s">
        <v>61</v>
      </c>
      <c r="D16" s="8">
        <v>1970000</v>
      </c>
      <c r="E16" s="8">
        <v>70000000</v>
      </c>
      <c r="F16" s="9">
        <v>0.1</v>
      </c>
      <c r="G16" s="2">
        <v>7</v>
      </c>
      <c r="H16" s="40">
        <f t="shared" si="0"/>
        <v>1162082.8818820135</v>
      </c>
      <c r="I16" s="40">
        <f t="shared" si="1"/>
        <v>71482000</v>
      </c>
      <c r="J16" s="40">
        <f t="shared" si="2"/>
        <v>35599870.409415573</v>
      </c>
    </row>
    <row r="17" spans="1:10">
      <c r="A17" s="1" t="s">
        <v>83</v>
      </c>
      <c r="B17" s="1" t="s">
        <v>79</v>
      </c>
      <c r="C17" s="1" t="s">
        <v>57</v>
      </c>
      <c r="D17" s="8">
        <v>2750000</v>
      </c>
      <c r="E17" s="8">
        <v>50000000</v>
      </c>
      <c r="F17" s="9">
        <v>0.1</v>
      </c>
      <c r="G17" s="2">
        <v>5</v>
      </c>
      <c r="H17" s="40">
        <f t="shared" si="0"/>
        <v>1062352.2355634137</v>
      </c>
      <c r="I17" s="40">
        <f t="shared" si="1"/>
        <v>63886000</v>
      </c>
      <c r="J17" s="40">
        <f t="shared" si="2"/>
        <v>38828929.444595285</v>
      </c>
    </row>
    <row r="19" spans="1:10">
      <c r="A19" t="s">
        <v>84</v>
      </c>
    </row>
    <row r="20" spans="1:10">
      <c r="A20" s="1" t="s">
        <v>85</v>
      </c>
      <c r="B20" s="1" t="s">
        <v>86</v>
      </c>
      <c r="C20" s="1" t="s">
        <v>87</v>
      </c>
      <c r="D20" s="1" t="s">
        <v>88</v>
      </c>
      <c r="E20" s="7" t="s">
        <v>89</v>
      </c>
      <c r="F20" s="7" t="s">
        <v>90</v>
      </c>
    </row>
    <row r="21" spans="1:10">
      <c r="A21" s="1" t="s">
        <v>91</v>
      </c>
      <c r="B21" s="10">
        <v>43891</v>
      </c>
      <c r="C21" s="1">
        <v>178</v>
      </c>
      <c r="D21" s="2">
        <v>72</v>
      </c>
      <c r="E21" s="8">
        <f ca="1">IF(YEAR(TODAY())-YEAR($B21)&gt;=10,150000,50000)</f>
        <v>50000</v>
      </c>
      <c r="F21" s="8" cm="1">
        <f t="array" ref="F21">fn표준몸무게($C21)</f>
        <v>70</v>
      </c>
    </row>
    <row r="22" spans="1:10">
      <c r="A22" s="1" t="s">
        <v>92</v>
      </c>
      <c r="B22" s="10">
        <v>40179</v>
      </c>
      <c r="C22" s="1">
        <v>163</v>
      </c>
      <c r="D22" s="2">
        <v>52</v>
      </c>
      <c r="E22" s="8">
        <f t="shared" ref="E22:E27" ca="1" si="3">IF(YEAR(TODAY())-YEAR($B22)&gt;=10,150000,50000)</f>
        <v>150000</v>
      </c>
      <c r="F22" s="8" cm="1">
        <f t="array" ref="F22">fn표준몸무게($C22)</f>
        <v>57</v>
      </c>
    </row>
    <row r="23" spans="1:10">
      <c r="A23" s="1" t="s">
        <v>93</v>
      </c>
      <c r="B23" s="10">
        <v>40179</v>
      </c>
      <c r="C23" s="1">
        <v>160</v>
      </c>
      <c r="D23" s="2">
        <v>49</v>
      </c>
      <c r="E23" s="8">
        <f t="shared" ca="1" si="3"/>
        <v>150000</v>
      </c>
      <c r="F23" s="8" cm="1">
        <f t="array" ref="F23">fn표준몸무게($C23)</f>
        <v>54</v>
      </c>
    </row>
    <row r="24" spans="1:10">
      <c r="A24" s="1" t="s">
        <v>94</v>
      </c>
      <c r="B24" s="10">
        <v>40909</v>
      </c>
      <c r="C24" s="1">
        <v>172</v>
      </c>
      <c r="D24" s="2">
        <v>58</v>
      </c>
      <c r="E24" s="8">
        <f t="shared" ca="1" si="3"/>
        <v>150000</v>
      </c>
      <c r="F24" s="8" cm="1">
        <f t="array" ref="F24">fn표준몸무게($C24)</f>
        <v>65</v>
      </c>
    </row>
    <row r="25" spans="1:10">
      <c r="A25" s="1" t="s">
        <v>95</v>
      </c>
      <c r="B25" s="10">
        <v>43466</v>
      </c>
      <c r="C25" s="1">
        <v>170</v>
      </c>
      <c r="D25" s="2">
        <v>62</v>
      </c>
      <c r="E25" s="8">
        <f t="shared" ca="1" si="3"/>
        <v>50000</v>
      </c>
      <c r="F25" s="8" cm="1">
        <f t="array" ref="F25">fn표준몸무게($C25)</f>
        <v>63</v>
      </c>
    </row>
    <row r="26" spans="1:10">
      <c r="A26" s="1" t="s">
        <v>96</v>
      </c>
      <c r="B26" s="10">
        <v>41671</v>
      </c>
      <c r="C26" s="1">
        <v>168</v>
      </c>
      <c r="D26" s="2">
        <v>60</v>
      </c>
      <c r="E26" s="8">
        <f t="shared" ca="1" si="3"/>
        <v>150000</v>
      </c>
      <c r="F26" s="8" cm="1">
        <f t="array" ref="F26">fn표준몸무게($C26)</f>
        <v>61</v>
      </c>
    </row>
    <row r="27" spans="1:10">
      <c r="A27" s="1" t="s">
        <v>97</v>
      </c>
      <c r="B27" s="10">
        <v>42767</v>
      </c>
      <c r="C27" s="1">
        <v>160</v>
      </c>
      <c r="D27" s="2">
        <v>58</v>
      </c>
      <c r="E27" s="8">
        <f t="shared" ca="1" si="3"/>
        <v>50000</v>
      </c>
      <c r="F27" s="8" cm="1">
        <f t="array" ref="F27">fn표준몸무게($C27)</f>
        <v>54</v>
      </c>
    </row>
    <row r="29" spans="1:10">
      <c r="A29" t="s">
        <v>98</v>
      </c>
    </row>
    <row r="30" spans="1:10">
      <c r="A30" s="1" t="s">
        <v>99</v>
      </c>
      <c r="B30" s="1" t="s">
        <v>100</v>
      </c>
      <c r="C30" s="1" t="s">
        <v>101</v>
      </c>
      <c r="D30" s="1" t="s">
        <v>102</v>
      </c>
      <c r="E30" s="1" t="s">
        <v>103</v>
      </c>
      <c r="F30" s="1" t="s">
        <v>104</v>
      </c>
      <c r="G30" s="7" t="s">
        <v>105</v>
      </c>
    </row>
    <row r="31" spans="1:10">
      <c r="A31" s="1">
        <v>101</v>
      </c>
      <c r="B31" s="1">
        <v>101</v>
      </c>
      <c r="C31" s="1">
        <v>230</v>
      </c>
      <c r="D31" s="8">
        <v>46838</v>
      </c>
      <c r="E31" s="11">
        <v>44067</v>
      </c>
      <c r="F31" s="2">
        <v>549</v>
      </c>
      <c r="G31" s="21" t="str">
        <f>TRUNC(($C31-$F31)/100)&amp;"("&amp;IFERROR(REPT("▶",TRUNC(($C31-$F31)/100)),REPT("◁",ABS(TRUNC(($C31-$F31)/100))))&amp;")"</f>
        <v>-3(◁◁◁)</v>
      </c>
    </row>
    <row r="32" spans="1:10">
      <c r="A32" s="1">
        <v>102</v>
      </c>
      <c r="B32" s="1">
        <v>103</v>
      </c>
      <c r="C32" s="1">
        <v>415</v>
      </c>
      <c r="D32" s="8">
        <v>143362.5</v>
      </c>
      <c r="E32" s="11">
        <v>44070</v>
      </c>
      <c r="F32" s="2">
        <v>269</v>
      </c>
      <c r="G32" s="21" t="str">
        <f t="shared" ref="G32:G38" si="4">TRUNC(($C32-$F32)/100)&amp;"("&amp;IFERROR(REPT("▶",TRUNC(($C32-$F32)/100)),REPT("◁",ABS(TRUNC(($C32-$F32)/100))))&amp;")"</f>
        <v>1(▶)</v>
      </c>
    </row>
    <row r="33" spans="1:7">
      <c r="A33" s="1">
        <v>102</v>
      </c>
      <c r="B33" s="1">
        <v>104</v>
      </c>
      <c r="C33" s="1">
        <v>157</v>
      </c>
      <c r="D33" s="8">
        <v>29860.3</v>
      </c>
      <c r="E33" s="11">
        <v>44061</v>
      </c>
      <c r="F33" s="2">
        <v>223</v>
      </c>
      <c r="G33" s="21" t="str">
        <f t="shared" si="4"/>
        <v>0()</v>
      </c>
    </row>
    <row r="34" spans="1:7">
      <c r="A34" s="1">
        <v>102</v>
      </c>
      <c r="B34" s="1">
        <v>303</v>
      </c>
      <c r="C34" s="1">
        <v>315</v>
      </c>
      <c r="D34" s="8">
        <v>74365.5</v>
      </c>
      <c r="E34" s="11">
        <v>44054</v>
      </c>
      <c r="F34" s="2">
        <v>439</v>
      </c>
      <c r="G34" s="21" t="str">
        <f t="shared" si="4"/>
        <v>-1(◁)</v>
      </c>
    </row>
    <row r="35" spans="1:7">
      <c r="A35" s="1">
        <v>102</v>
      </c>
      <c r="B35" s="1">
        <v>403</v>
      </c>
      <c r="C35" s="1">
        <v>358</v>
      </c>
      <c r="D35" s="8">
        <v>92326.6</v>
      </c>
      <c r="E35" s="11">
        <v>44069</v>
      </c>
      <c r="F35" s="2">
        <v>81</v>
      </c>
      <c r="G35" s="21" t="str">
        <f t="shared" si="4"/>
        <v>2(▶▶)</v>
      </c>
    </row>
    <row r="36" spans="1:7">
      <c r="A36" s="1">
        <v>102</v>
      </c>
      <c r="B36" s="1">
        <v>304</v>
      </c>
      <c r="C36" s="1">
        <v>159</v>
      </c>
      <c r="D36" s="8">
        <v>30236.1</v>
      </c>
      <c r="E36" s="11">
        <v>44074</v>
      </c>
      <c r="F36" s="2">
        <v>443</v>
      </c>
      <c r="G36" s="21" t="str">
        <f t="shared" si="4"/>
        <v>-2(◁◁)</v>
      </c>
    </row>
    <row r="37" spans="1:7">
      <c r="A37" s="1">
        <v>101</v>
      </c>
      <c r="B37" s="1">
        <v>601</v>
      </c>
      <c r="C37" s="1">
        <v>227</v>
      </c>
      <c r="D37" s="8">
        <v>45996.2</v>
      </c>
      <c r="E37" s="11">
        <v>44068</v>
      </c>
      <c r="F37" s="2">
        <v>61</v>
      </c>
      <c r="G37" s="21" t="str">
        <f t="shared" si="4"/>
        <v>1(▶)</v>
      </c>
    </row>
    <row r="38" spans="1:7">
      <c r="A38" s="1">
        <v>101</v>
      </c>
      <c r="B38" s="1">
        <v>602</v>
      </c>
      <c r="C38" s="1">
        <v>569</v>
      </c>
      <c r="D38" s="8">
        <v>187315.5</v>
      </c>
      <c r="E38" s="11">
        <v>44070</v>
      </c>
      <c r="F38" s="2">
        <v>91</v>
      </c>
      <c r="G38" s="21" t="str">
        <f t="shared" si="4"/>
        <v>4(▶▶▶▶)</v>
      </c>
    </row>
  </sheetData>
  <mergeCells count="2">
    <mergeCell ref="D2:D3"/>
    <mergeCell ref="E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2:E12"/>
  <sheetViews>
    <sheetView workbookViewId="0">
      <selection activeCell="F14" sqref="F14"/>
    </sheetView>
  </sheetViews>
  <sheetFormatPr defaultRowHeight="17"/>
  <cols>
    <col min="1" max="1" width="10.75" bestFit="1" customWidth="1"/>
    <col min="2" max="2" width="10.4140625" bestFit="1" customWidth="1"/>
    <col min="3" max="4" width="15.75" bestFit="1" customWidth="1"/>
    <col min="5" max="6" width="11.83203125" bestFit="1" customWidth="1"/>
    <col min="7" max="17" width="15.75" bestFit="1" customWidth="1"/>
    <col min="18" max="19" width="20.4140625" bestFit="1" customWidth="1"/>
    <col min="20" max="20" width="16.4140625" bestFit="1" customWidth="1"/>
    <col min="21" max="38" width="15.75" bestFit="1" customWidth="1"/>
    <col min="39" max="40" width="20.4140625" bestFit="1" customWidth="1"/>
  </cols>
  <sheetData>
    <row r="2" spans="1:5">
      <c r="A2" s="30" t="s">
        <v>183</v>
      </c>
      <c r="B2" s="30" t="s">
        <v>186</v>
      </c>
      <c r="C2" t="s">
        <v>192</v>
      </c>
      <c r="D2" t="s">
        <v>193</v>
      </c>
      <c r="E2" t="s">
        <v>194</v>
      </c>
    </row>
    <row r="3" spans="1:5">
      <c r="A3" t="s">
        <v>184</v>
      </c>
      <c r="B3" t="s">
        <v>190</v>
      </c>
      <c r="C3" s="31">
        <v>1217947.5</v>
      </c>
      <c r="D3" s="31">
        <v>4844359.5</v>
      </c>
      <c r="E3" s="31">
        <v>3626412</v>
      </c>
    </row>
    <row r="4" spans="1:5">
      <c r="B4" t="s">
        <v>191</v>
      </c>
      <c r="C4" s="31">
        <v>778222.33333333337</v>
      </c>
      <c r="D4" s="31">
        <v>3904634.3333333335</v>
      </c>
      <c r="E4" s="31">
        <v>3126412</v>
      </c>
    </row>
    <row r="5" spans="1:5">
      <c r="A5" t="s">
        <v>195</v>
      </c>
      <c r="C5" s="31">
        <v>954112.4</v>
      </c>
      <c r="D5" s="31">
        <v>4280524.4000000004</v>
      </c>
      <c r="E5" s="31">
        <v>3326412</v>
      </c>
    </row>
    <row r="6" spans="1:5">
      <c r="A6" t="s">
        <v>185</v>
      </c>
      <c r="B6" t="s">
        <v>187</v>
      </c>
      <c r="C6" s="31">
        <v>906466.33333333337</v>
      </c>
      <c r="D6" s="31">
        <v>628998</v>
      </c>
      <c r="E6" s="31">
        <v>-277468.33333333331</v>
      </c>
    </row>
    <row r="7" spans="1:5">
      <c r="B7" t="s">
        <v>188</v>
      </c>
      <c r="C7" s="31">
        <v>447778</v>
      </c>
      <c r="D7" s="31">
        <v>532342.5</v>
      </c>
      <c r="E7" s="31">
        <v>84564.5</v>
      </c>
    </row>
    <row r="8" spans="1:5">
      <c r="B8" t="s">
        <v>189</v>
      </c>
      <c r="C8" s="31">
        <v>408779</v>
      </c>
      <c r="D8" s="31">
        <v>0</v>
      </c>
      <c r="E8" s="31">
        <v>-408779</v>
      </c>
    </row>
    <row r="9" spans="1:5">
      <c r="B9" t="s">
        <v>190</v>
      </c>
      <c r="C9" s="31">
        <v>1019134</v>
      </c>
      <c r="D9" s="31">
        <v>3350381.6666666665</v>
      </c>
      <c r="E9" s="31">
        <v>2331247.6666666665</v>
      </c>
    </row>
    <row r="10" spans="1:5">
      <c r="B10" t="s">
        <v>191</v>
      </c>
      <c r="C10" s="31">
        <v>767377</v>
      </c>
      <c r="D10" s="31">
        <v>822620.66666666663</v>
      </c>
      <c r="E10" s="31">
        <v>55243.666666666664</v>
      </c>
    </row>
    <row r="11" spans="1:5">
      <c r="A11" t="s">
        <v>196</v>
      </c>
      <c r="C11" s="31">
        <v>779026.53333333333</v>
      </c>
      <c r="D11" s="31">
        <v>1195903.2</v>
      </c>
      <c r="E11" s="31">
        <v>416876.66666666669</v>
      </c>
    </row>
    <row r="12" spans="1:5">
      <c r="A12" t="s">
        <v>182</v>
      </c>
      <c r="C12" s="31">
        <v>822798</v>
      </c>
      <c r="D12" s="31">
        <v>1967058.5</v>
      </c>
      <c r="E12" s="31">
        <v>1144260.5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2:I20"/>
  <sheetViews>
    <sheetView workbookViewId="0">
      <selection activeCell="L18" sqref="L18"/>
    </sheetView>
  </sheetViews>
  <sheetFormatPr defaultRowHeight="17" outlineLevelRow="3"/>
  <cols>
    <col min="1" max="1" width="8.08203125" customWidth="1"/>
    <col min="2" max="2" width="8.25" customWidth="1"/>
    <col min="3" max="3" width="7.25" customWidth="1"/>
    <col min="4" max="4" width="9.83203125" bestFit="1" customWidth="1"/>
    <col min="6" max="6" width="11.83203125" bestFit="1" customWidth="1"/>
    <col min="8" max="8" width="9.33203125" bestFit="1" customWidth="1"/>
    <col min="9" max="9" width="10.83203125" bestFit="1" customWidth="1"/>
  </cols>
  <sheetData>
    <row r="2" spans="1:9">
      <c r="A2" t="s">
        <v>180</v>
      </c>
    </row>
    <row r="3" spans="1:9">
      <c r="A3" s="1" t="s">
        <v>2</v>
      </c>
      <c r="B3" s="1" t="s">
        <v>64</v>
      </c>
      <c r="C3" s="1" t="s">
        <v>28</v>
      </c>
      <c r="D3" s="1" t="s">
        <v>106</v>
      </c>
      <c r="E3" s="1" t="s">
        <v>107</v>
      </c>
      <c r="F3" s="1" t="s">
        <v>108</v>
      </c>
      <c r="G3" s="1" t="s">
        <v>109</v>
      </c>
      <c r="H3" s="1" t="s">
        <v>110</v>
      </c>
      <c r="I3" s="1" t="s">
        <v>111</v>
      </c>
    </row>
    <row r="4" spans="1:9" outlineLevel="3">
      <c r="A4" s="1" t="s">
        <v>123</v>
      </c>
      <c r="B4" s="1" t="s">
        <v>113</v>
      </c>
      <c r="C4" s="1" t="s">
        <v>117</v>
      </c>
      <c r="D4" s="1" t="s">
        <v>118</v>
      </c>
      <c r="E4" s="2">
        <v>25</v>
      </c>
      <c r="F4" s="8">
        <v>1350000</v>
      </c>
      <c r="G4" s="12">
        <v>7.0000000000000007E-2</v>
      </c>
      <c r="H4" s="8">
        <v>229500</v>
      </c>
      <c r="I4" s="8">
        <v>1579500</v>
      </c>
    </row>
    <row r="5" spans="1:9" outlineLevel="3">
      <c r="A5" s="1" t="s">
        <v>124</v>
      </c>
      <c r="B5" s="1" t="s">
        <v>120</v>
      </c>
      <c r="C5" s="1" t="s">
        <v>117</v>
      </c>
      <c r="D5" s="1" t="s">
        <v>118</v>
      </c>
      <c r="E5" s="2">
        <v>20</v>
      </c>
      <c r="F5" s="8">
        <v>1350000</v>
      </c>
      <c r="G5" s="12">
        <v>7.0000000000000007E-2</v>
      </c>
      <c r="H5" s="8">
        <v>229500</v>
      </c>
      <c r="I5" s="8">
        <v>1579500</v>
      </c>
    </row>
    <row r="6" spans="1:9" outlineLevel="3">
      <c r="A6" s="1" t="s">
        <v>116</v>
      </c>
      <c r="B6" s="1" t="s">
        <v>19</v>
      </c>
      <c r="C6" s="1" t="s">
        <v>117</v>
      </c>
      <c r="D6" s="1" t="s">
        <v>118</v>
      </c>
      <c r="E6" s="2">
        <v>10</v>
      </c>
      <c r="F6" s="8">
        <v>1350000</v>
      </c>
      <c r="G6" s="12">
        <v>0.05</v>
      </c>
      <c r="H6" s="8">
        <v>202500</v>
      </c>
      <c r="I6" s="8">
        <v>1552500</v>
      </c>
    </row>
    <row r="7" spans="1:9" outlineLevel="2">
      <c r="A7" s="1"/>
      <c r="B7" s="1"/>
      <c r="C7" s="1"/>
      <c r="D7" s="32" t="s">
        <v>201</v>
      </c>
      <c r="E7" s="2"/>
      <c r="F7" s="8">
        <f>SUBTOTAL(9,F4:F6)</f>
        <v>4050000</v>
      </c>
      <c r="G7" s="12"/>
      <c r="H7" s="8"/>
      <c r="I7" s="8"/>
    </row>
    <row r="8" spans="1:9" outlineLevel="1">
      <c r="A8" s="1"/>
      <c r="B8" s="1"/>
      <c r="C8" s="1"/>
      <c r="D8" s="32" t="s">
        <v>197</v>
      </c>
      <c r="E8" s="2"/>
      <c r="F8" s="8">
        <f>SUBTOTAL(1,F4:F6)</f>
        <v>1350000</v>
      </c>
      <c r="G8" s="12"/>
      <c r="H8" s="8"/>
      <c r="I8" s="8"/>
    </row>
    <row r="9" spans="1:9" outlineLevel="3">
      <c r="A9" s="1" t="s">
        <v>125</v>
      </c>
      <c r="B9" s="1" t="s">
        <v>120</v>
      </c>
      <c r="C9" s="1" t="s">
        <v>114</v>
      </c>
      <c r="D9" s="1" t="s">
        <v>115</v>
      </c>
      <c r="E9" s="2">
        <v>18</v>
      </c>
      <c r="F9" s="8">
        <v>1200000</v>
      </c>
      <c r="G9" s="12">
        <v>0.05</v>
      </c>
      <c r="H9" s="8">
        <v>180000</v>
      </c>
      <c r="I9" s="8">
        <v>1380000</v>
      </c>
    </row>
    <row r="10" spans="1:9" outlineLevel="3">
      <c r="A10" s="1" t="s">
        <v>128</v>
      </c>
      <c r="B10" s="1" t="s">
        <v>19</v>
      </c>
      <c r="C10" s="1" t="s">
        <v>114</v>
      </c>
      <c r="D10" s="1" t="s">
        <v>115</v>
      </c>
      <c r="E10" s="2">
        <v>15</v>
      </c>
      <c r="F10" s="8">
        <v>1200000</v>
      </c>
      <c r="G10" s="12">
        <v>0.05</v>
      </c>
      <c r="H10" s="8">
        <v>180000</v>
      </c>
      <c r="I10" s="8">
        <v>1380000</v>
      </c>
    </row>
    <row r="11" spans="1:9" outlineLevel="3">
      <c r="A11" s="1" t="s">
        <v>112</v>
      </c>
      <c r="B11" s="1" t="s">
        <v>113</v>
      </c>
      <c r="C11" s="1" t="s">
        <v>114</v>
      </c>
      <c r="D11" s="1" t="s">
        <v>115</v>
      </c>
      <c r="E11" s="2">
        <v>6</v>
      </c>
      <c r="F11" s="8">
        <v>1200000</v>
      </c>
      <c r="G11" s="12">
        <v>0.03</v>
      </c>
      <c r="H11" s="8">
        <v>156000</v>
      </c>
      <c r="I11" s="8">
        <v>1356000</v>
      </c>
    </row>
    <row r="12" spans="1:9" outlineLevel="2">
      <c r="A12" s="1"/>
      <c r="B12" s="1"/>
      <c r="C12" s="1"/>
      <c r="D12" s="32" t="s">
        <v>202</v>
      </c>
      <c r="E12" s="2"/>
      <c r="F12" s="8">
        <f>SUBTOTAL(9,F9:F11)</f>
        <v>3600000</v>
      </c>
      <c r="G12" s="12"/>
      <c r="H12" s="8"/>
      <c r="I12" s="8"/>
    </row>
    <row r="13" spans="1:9" outlineLevel="1">
      <c r="A13" s="1"/>
      <c r="B13" s="1"/>
      <c r="C13" s="1"/>
      <c r="D13" s="32" t="s">
        <v>199</v>
      </c>
      <c r="E13" s="2"/>
      <c r="F13" s="8">
        <f>SUBTOTAL(1,F9:F11)</f>
        <v>1200000</v>
      </c>
      <c r="G13" s="12"/>
      <c r="H13" s="8"/>
      <c r="I13" s="8"/>
    </row>
    <row r="14" spans="1:9" outlineLevel="3">
      <c r="A14" s="1" t="s">
        <v>119</v>
      </c>
      <c r="B14" s="1" t="s">
        <v>120</v>
      </c>
      <c r="C14" s="1" t="s">
        <v>121</v>
      </c>
      <c r="D14" s="1" t="s">
        <v>122</v>
      </c>
      <c r="E14" s="2">
        <v>30</v>
      </c>
      <c r="F14" s="8">
        <v>1450000</v>
      </c>
      <c r="G14" s="12">
        <v>0.1</v>
      </c>
      <c r="H14" s="8">
        <v>290000</v>
      </c>
      <c r="I14" s="8">
        <v>1740000</v>
      </c>
    </row>
    <row r="15" spans="1:9" outlineLevel="3">
      <c r="A15" s="1" t="s">
        <v>126</v>
      </c>
      <c r="B15" s="1" t="s">
        <v>19</v>
      </c>
      <c r="C15" s="1" t="s">
        <v>121</v>
      </c>
      <c r="D15" s="1" t="s">
        <v>122</v>
      </c>
      <c r="E15" s="2">
        <v>28</v>
      </c>
      <c r="F15" s="8">
        <v>1450000</v>
      </c>
      <c r="G15" s="12">
        <v>7.0000000000000007E-2</v>
      </c>
      <c r="H15" s="8">
        <v>246500</v>
      </c>
      <c r="I15" s="8">
        <v>1696500</v>
      </c>
    </row>
    <row r="16" spans="1:9" outlineLevel="3">
      <c r="A16" s="1" t="s">
        <v>127</v>
      </c>
      <c r="B16" s="1" t="s">
        <v>113</v>
      </c>
      <c r="C16" s="1" t="s">
        <v>121</v>
      </c>
      <c r="D16" s="1" t="s">
        <v>122</v>
      </c>
      <c r="E16" s="2">
        <v>24</v>
      </c>
      <c r="F16" s="8">
        <v>1450000</v>
      </c>
      <c r="G16" s="12">
        <v>7.0000000000000007E-2</v>
      </c>
      <c r="H16" s="8">
        <v>246500</v>
      </c>
      <c r="I16" s="8">
        <v>1696500</v>
      </c>
    </row>
    <row r="17" spans="1:9" outlineLevel="2">
      <c r="A17" s="33"/>
      <c r="B17" s="33"/>
      <c r="C17" s="33"/>
      <c r="D17" s="37" t="s">
        <v>203</v>
      </c>
      <c r="E17" s="34"/>
      <c r="F17" s="35">
        <f>SUBTOTAL(9,F14:F16)</f>
        <v>4350000</v>
      </c>
      <c r="G17" s="36"/>
      <c r="H17" s="35"/>
      <c r="I17" s="35"/>
    </row>
    <row r="18" spans="1:9" outlineLevel="1">
      <c r="A18" s="33"/>
      <c r="B18" s="33"/>
      <c r="C18" s="33"/>
      <c r="D18" s="37" t="s">
        <v>198</v>
      </c>
      <c r="E18" s="34"/>
      <c r="F18" s="35">
        <f>SUBTOTAL(1,F14:F16)</f>
        <v>1450000</v>
      </c>
      <c r="G18" s="36"/>
      <c r="H18" s="35"/>
      <c r="I18" s="35"/>
    </row>
    <row r="19" spans="1:9">
      <c r="A19" s="33"/>
      <c r="B19" s="33"/>
      <c r="C19" s="33"/>
      <c r="D19" s="37" t="s">
        <v>182</v>
      </c>
      <c r="E19" s="34"/>
      <c r="F19" s="35">
        <f>SUBTOTAL(9,F4:F16)</f>
        <v>12000000</v>
      </c>
      <c r="G19" s="36"/>
      <c r="H19" s="35"/>
      <c r="I19" s="35"/>
    </row>
    <row r="20" spans="1:9">
      <c r="A20" s="33"/>
      <c r="B20" s="33"/>
      <c r="C20" s="33"/>
      <c r="D20" s="37" t="s">
        <v>200</v>
      </c>
      <c r="E20" s="34"/>
      <c r="F20" s="35">
        <f>SUBTOTAL(1,F4:F16)</f>
        <v>1333333.3333333333</v>
      </c>
      <c r="G20" s="36"/>
      <c r="H20" s="35"/>
      <c r="I20" s="35"/>
    </row>
  </sheetData>
  <sortState xmlns:xlrd2="http://schemas.microsoft.com/office/spreadsheetml/2017/richdata2" ref="A4:I16">
    <sortCondition ref="D4:D16"/>
    <sortCondition descending="1" ref="I4:I16"/>
  </sortState>
  <phoneticPr fontId="2" type="noConversion"/>
  <conditionalFormatting sqref="H4:H20">
    <cfRule type="top10" dxfId="0" priority="7" rank="5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J13"/>
  <sheetViews>
    <sheetView workbookViewId="0">
      <selection activeCell="P15" sqref="P15"/>
    </sheetView>
  </sheetViews>
  <sheetFormatPr defaultRowHeight="17"/>
  <cols>
    <col min="1" max="1" width="2" customWidth="1"/>
    <col min="4" max="4" width="13" bestFit="1" customWidth="1"/>
  </cols>
  <sheetData>
    <row r="1" spans="2:10" ht="21">
      <c r="B1" s="23" t="s">
        <v>129</v>
      </c>
      <c r="C1" s="23"/>
      <c r="D1" s="23"/>
      <c r="E1" s="23"/>
      <c r="F1" s="23"/>
      <c r="G1" s="23"/>
      <c r="H1" s="23"/>
      <c r="I1" s="23"/>
      <c r="J1" s="23"/>
    </row>
    <row r="3" spans="2:10">
      <c r="B3" s="1" t="s">
        <v>130</v>
      </c>
      <c r="C3" s="1" t="s">
        <v>131</v>
      </c>
      <c r="D3" s="1" t="s">
        <v>132</v>
      </c>
      <c r="E3" s="1" t="s">
        <v>133</v>
      </c>
      <c r="F3" s="1" t="s">
        <v>134</v>
      </c>
      <c r="G3" s="1" t="s">
        <v>135</v>
      </c>
      <c r="H3" s="1" t="s">
        <v>136</v>
      </c>
      <c r="I3" s="1" t="s">
        <v>137</v>
      </c>
      <c r="J3" s="1" t="s">
        <v>138</v>
      </c>
    </row>
    <row r="4" spans="2:10">
      <c r="B4" s="1" t="s">
        <v>139</v>
      </c>
      <c r="C4" s="1" t="s">
        <v>140</v>
      </c>
      <c r="D4" s="1" t="s">
        <v>141</v>
      </c>
      <c r="E4" s="1" t="s">
        <v>142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143</v>
      </c>
      <c r="C5" s="1" t="s">
        <v>144</v>
      </c>
      <c r="D5" s="1" t="s">
        <v>141</v>
      </c>
      <c r="E5" s="1" t="s">
        <v>145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146</v>
      </c>
      <c r="C6" s="1" t="s">
        <v>147</v>
      </c>
      <c r="D6" s="1" t="s">
        <v>148</v>
      </c>
      <c r="E6" s="1" t="s">
        <v>142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149</v>
      </c>
      <c r="C7" s="1" t="s">
        <v>150</v>
      </c>
      <c r="D7" s="1" t="s">
        <v>148</v>
      </c>
      <c r="E7" s="1" t="s">
        <v>145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151</v>
      </c>
      <c r="C8" s="1" t="s">
        <v>152</v>
      </c>
      <c r="D8" s="1" t="s">
        <v>153</v>
      </c>
      <c r="E8" s="1" t="s">
        <v>145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154</v>
      </c>
      <c r="C9" s="1" t="s">
        <v>155</v>
      </c>
      <c r="D9" s="1" t="s">
        <v>141</v>
      </c>
      <c r="E9" s="1" t="s">
        <v>142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156</v>
      </c>
      <c r="C10" s="1" t="s">
        <v>157</v>
      </c>
      <c r="D10" s="1" t="s">
        <v>148</v>
      </c>
      <c r="E10" s="1" t="s">
        <v>142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158</v>
      </c>
      <c r="C11" s="1" t="s">
        <v>159</v>
      </c>
      <c r="D11" s="1" t="s">
        <v>153</v>
      </c>
      <c r="E11" s="1" t="s">
        <v>142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160</v>
      </c>
      <c r="C12" s="1" t="s">
        <v>161</v>
      </c>
      <c r="D12" s="1" t="s">
        <v>141</v>
      </c>
      <c r="E12" s="1" t="s">
        <v>142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162</v>
      </c>
      <c r="C13" s="1" t="s">
        <v>163</v>
      </c>
      <c r="D13" s="1" t="s">
        <v>141</v>
      </c>
      <c r="E13" s="1" t="s">
        <v>145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2:K17"/>
  <sheetViews>
    <sheetView workbookViewId="0">
      <selection activeCell="M3" sqref="M3"/>
    </sheetView>
  </sheetViews>
  <sheetFormatPr defaultRowHeight="17"/>
  <cols>
    <col min="1" max="1" width="9" style="17"/>
    <col min="2" max="11" width="5.58203125" style="17" customWidth="1"/>
  </cols>
  <sheetData>
    <row r="2" spans="1:11" ht="21">
      <c r="A2" s="18" t="s">
        <v>177</v>
      </c>
      <c r="B2" s="19"/>
      <c r="C2" s="19"/>
      <c r="D2" s="19"/>
      <c r="E2" s="19"/>
      <c r="F2" s="19"/>
      <c r="G2" s="19"/>
      <c r="H2" s="19"/>
      <c r="I2" s="19"/>
      <c r="J2" s="19"/>
      <c r="K2" s="19"/>
    </row>
    <row r="4" spans="1:11">
      <c r="A4" s="29" t="s">
        <v>178</v>
      </c>
      <c r="B4" s="29" t="s">
        <v>179</v>
      </c>
      <c r="C4" s="29"/>
      <c r="D4" s="29"/>
      <c r="E4" s="29"/>
      <c r="F4" s="29"/>
      <c r="G4" s="29"/>
      <c r="H4" s="29"/>
      <c r="I4" s="29"/>
      <c r="J4" s="29"/>
      <c r="K4" s="29"/>
    </row>
    <row r="5" spans="1:11">
      <c r="A5" s="29"/>
      <c r="B5" s="20">
        <v>0</v>
      </c>
      <c r="C5" s="20">
        <v>1</v>
      </c>
      <c r="D5" s="20">
        <v>2</v>
      </c>
      <c r="E5" s="20">
        <v>3</v>
      </c>
      <c r="F5" s="20">
        <v>4</v>
      </c>
      <c r="G5" s="20">
        <v>5</v>
      </c>
      <c r="H5" s="20">
        <v>6</v>
      </c>
      <c r="I5" s="20">
        <v>7</v>
      </c>
      <c r="J5" s="20">
        <v>8</v>
      </c>
      <c r="K5" s="20">
        <v>9</v>
      </c>
    </row>
    <row r="6" spans="1:11">
      <c r="A6" s="20">
        <v>7570</v>
      </c>
      <c r="B6" s="38">
        <v>1</v>
      </c>
      <c r="C6" s="39">
        <v>0</v>
      </c>
      <c r="D6" s="39">
        <v>1</v>
      </c>
      <c r="E6" s="39">
        <v>0</v>
      </c>
      <c r="F6" s="39">
        <v>1</v>
      </c>
      <c r="G6" s="39">
        <v>0</v>
      </c>
      <c r="H6" s="39">
        <v>1</v>
      </c>
      <c r="I6" s="39">
        <v>0</v>
      </c>
      <c r="J6" s="39">
        <v>1</v>
      </c>
      <c r="K6" s="39">
        <v>0</v>
      </c>
    </row>
    <row r="7" spans="1:11">
      <c r="A7" s="20">
        <v>4889</v>
      </c>
      <c r="B7" s="39">
        <v>0</v>
      </c>
      <c r="C7" s="39">
        <v>1</v>
      </c>
      <c r="D7" s="39">
        <v>0</v>
      </c>
      <c r="E7" s="39">
        <v>1</v>
      </c>
      <c r="F7" s="39">
        <v>0</v>
      </c>
      <c r="G7" s="39">
        <v>1</v>
      </c>
      <c r="H7" s="39">
        <v>0</v>
      </c>
      <c r="I7" s="39">
        <v>1</v>
      </c>
      <c r="J7" s="39">
        <v>0</v>
      </c>
      <c r="K7" s="39">
        <v>1</v>
      </c>
    </row>
    <row r="8" spans="1:11">
      <c r="A8" s="20">
        <v>5076</v>
      </c>
      <c r="B8" s="39">
        <v>1</v>
      </c>
      <c r="C8" s="39">
        <v>0</v>
      </c>
      <c r="D8" s="39">
        <v>1</v>
      </c>
      <c r="E8" s="39">
        <v>0</v>
      </c>
      <c r="F8" s="39">
        <v>1</v>
      </c>
      <c r="G8" s="39">
        <v>0</v>
      </c>
      <c r="H8" s="39">
        <v>1</v>
      </c>
      <c r="I8" s="39">
        <v>0</v>
      </c>
      <c r="J8" s="39">
        <v>1</v>
      </c>
      <c r="K8" s="39">
        <v>0</v>
      </c>
    </row>
    <row r="9" spans="1:11">
      <c r="A9" s="20">
        <v>7257</v>
      </c>
      <c r="B9" s="39">
        <v>0</v>
      </c>
      <c r="C9" s="39">
        <v>1</v>
      </c>
      <c r="D9" s="39">
        <v>0</v>
      </c>
      <c r="E9" s="39">
        <v>1</v>
      </c>
      <c r="F9" s="39">
        <v>0</v>
      </c>
      <c r="G9" s="39">
        <v>1</v>
      </c>
      <c r="H9" s="39">
        <v>0</v>
      </c>
      <c r="I9" s="39">
        <v>1</v>
      </c>
      <c r="J9" s="39">
        <v>0</v>
      </c>
      <c r="K9" s="39">
        <v>1</v>
      </c>
    </row>
    <row r="10" spans="1:11">
      <c r="A10" s="20">
        <v>8222</v>
      </c>
      <c r="B10" s="39">
        <v>1</v>
      </c>
      <c r="C10" s="39">
        <v>0</v>
      </c>
      <c r="D10" s="39">
        <v>1</v>
      </c>
      <c r="E10" s="39">
        <v>0</v>
      </c>
      <c r="F10" s="39">
        <v>1</v>
      </c>
      <c r="G10" s="39">
        <v>0</v>
      </c>
      <c r="H10" s="39">
        <v>1</v>
      </c>
      <c r="I10" s="39">
        <v>0</v>
      </c>
      <c r="J10" s="39">
        <v>1</v>
      </c>
      <c r="K10" s="39">
        <v>0</v>
      </c>
    </row>
    <row r="11" spans="1:11">
      <c r="A11" s="20">
        <v>2008</v>
      </c>
      <c r="B11" s="39">
        <v>1</v>
      </c>
      <c r="C11" s="39">
        <v>0</v>
      </c>
      <c r="D11" s="39">
        <v>1</v>
      </c>
      <c r="E11" s="39">
        <v>0</v>
      </c>
      <c r="F11" s="39">
        <v>1</v>
      </c>
      <c r="G11" s="39">
        <v>0</v>
      </c>
      <c r="H11" s="39">
        <v>1</v>
      </c>
      <c r="I11" s="39">
        <v>0</v>
      </c>
      <c r="J11" s="39">
        <v>1</v>
      </c>
      <c r="K11" s="39">
        <v>0</v>
      </c>
    </row>
    <row r="12" spans="1:11">
      <c r="A12" s="20">
        <v>9033</v>
      </c>
      <c r="B12" s="39">
        <v>0</v>
      </c>
      <c r="C12" s="39">
        <v>1</v>
      </c>
      <c r="D12" s="39">
        <v>0</v>
      </c>
      <c r="E12" s="39">
        <v>1</v>
      </c>
      <c r="F12" s="39">
        <v>0</v>
      </c>
      <c r="G12" s="39">
        <v>1</v>
      </c>
      <c r="H12" s="39">
        <v>0</v>
      </c>
      <c r="I12" s="39">
        <v>1</v>
      </c>
      <c r="J12" s="39">
        <v>0</v>
      </c>
      <c r="K12" s="39">
        <v>1</v>
      </c>
    </row>
    <row r="13" spans="1:11">
      <c r="A13" s="20">
        <v>5574</v>
      </c>
      <c r="B13" s="39">
        <v>1</v>
      </c>
      <c r="C13" s="39">
        <v>0</v>
      </c>
      <c r="D13" s="39">
        <v>1</v>
      </c>
      <c r="E13" s="39">
        <v>0</v>
      </c>
      <c r="F13" s="39">
        <v>1</v>
      </c>
      <c r="G13" s="39">
        <v>0</v>
      </c>
      <c r="H13" s="39">
        <v>1</v>
      </c>
      <c r="I13" s="39">
        <v>0</v>
      </c>
      <c r="J13" s="39">
        <v>1</v>
      </c>
      <c r="K13" s="39">
        <v>0</v>
      </c>
    </row>
    <row r="14" spans="1:11">
      <c r="A14" s="20">
        <v>2917</v>
      </c>
      <c r="B14" s="39">
        <v>0</v>
      </c>
      <c r="C14" s="39">
        <v>1</v>
      </c>
      <c r="D14" s="39">
        <v>0</v>
      </c>
      <c r="E14" s="39">
        <v>1</v>
      </c>
      <c r="F14" s="39">
        <v>0</v>
      </c>
      <c r="G14" s="39">
        <v>1</v>
      </c>
      <c r="H14" s="39">
        <v>0</v>
      </c>
      <c r="I14" s="39">
        <v>1</v>
      </c>
      <c r="J14" s="39">
        <v>0</v>
      </c>
      <c r="K14" s="39">
        <v>1</v>
      </c>
    </row>
    <row r="15" spans="1:11">
      <c r="A15" s="20">
        <v>3763</v>
      </c>
      <c r="B15" s="39">
        <v>0</v>
      </c>
      <c r="C15" s="39">
        <v>1</v>
      </c>
      <c r="D15" s="39">
        <v>0</v>
      </c>
      <c r="E15" s="39">
        <v>1</v>
      </c>
      <c r="F15" s="39">
        <v>0</v>
      </c>
      <c r="G15" s="39">
        <v>1</v>
      </c>
      <c r="H15" s="39">
        <v>0</v>
      </c>
      <c r="I15" s="39">
        <v>1</v>
      </c>
      <c r="J15" s="39">
        <v>0</v>
      </c>
      <c r="K15" s="39">
        <v>1</v>
      </c>
    </row>
    <row r="16" spans="1:11">
      <c r="A16" s="20">
        <v>9452</v>
      </c>
      <c r="B16" s="39">
        <v>1</v>
      </c>
      <c r="C16" s="39">
        <v>0</v>
      </c>
      <c r="D16" s="39">
        <v>1</v>
      </c>
      <c r="E16" s="39">
        <v>0</v>
      </c>
      <c r="F16" s="39">
        <v>1</v>
      </c>
      <c r="G16" s="39">
        <v>0</v>
      </c>
      <c r="H16" s="39">
        <v>1</v>
      </c>
      <c r="I16" s="39">
        <v>0</v>
      </c>
      <c r="J16" s="39">
        <v>1</v>
      </c>
      <c r="K16" s="39">
        <v>0</v>
      </c>
    </row>
    <row r="17" spans="1:11">
      <c r="A17" s="20">
        <v>5005</v>
      </c>
      <c r="B17" s="39">
        <v>0</v>
      </c>
      <c r="C17" s="39">
        <v>1</v>
      </c>
      <c r="D17" s="39">
        <v>0</v>
      </c>
      <c r="E17" s="39">
        <v>1</v>
      </c>
      <c r="F17" s="39">
        <v>0</v>
      </c>
      <c r="G17" s="39">
        <v>1</v>
      </c>
      <c r="H17" s="39">
        <v>0</v>
      </c>
      <c r="I17" s="39">
        <v>1</v>
      </c>
      <c r="J17" s="39">
        <v>0</v>
      </c>
      <c r="K17" s="39">
        <v>1</v>
      </c>
    </row>
  </sheetData>
  <mergeCells count="2">
    <mergeCell ref="A4:A5"/>
    <mergeCell ref="B4:K4"/>
  </mergeCells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7"/>
  <sheetViews>
    <sheetView workbookViewId="0">
      <selection activeCell="I13" sqref="I13"/>
    </sheetView>
  </sheetViews>
  <sheetFormatPr defaultRowHeight="17"/>
  <cols>
    <col min="3" max="3" width="11.83203125" bestFit="1" customWidth="1"/>
    <col min="4" max="4" width="11.83203125" customWidth="1"/>
    <col min="6" max="6" width="5" customWidth="1"/>
    <col min="8" max="8" width="11.83203125" bestFit="1" customWidth="1"/>
  </cols>
  <sheetData>
    <row r="1" spans="1:10" ht="21">
      <c r="A1" s="13" t="s">
        <v>164</v>
      </c>
    </row>
    <row r="2" spans="1:10">
      <c r="G2" t="s">
        <v>165</v>
      </c>
    </row>
    <row r="3" spans="1:10">
      <c r="A3" s="3" t="s">
        <v>166</v>
      </c>
      <c r="B3" s="3" t="s">
        <v>167</v>
      </c>
      <c r="C3" s="3" t="s">
        <v>168</v>
      </c>
      <c r="D3" s="3" t="s">
        <v>169</v>
      </c>
      <c r="E3" s="3" t="s">
        <v>170</v>
      </c>
      <c r="G3" s="6" t="s">
        <v>167</v>
      </c>
      <c r="H3" s="6" t="s">
        <v>168</v>
      </c>
      <c r="I3" s="6" t="s">
        <v>171</v>
      </c>
      <c r="J3" s="6" t="s">
        <v>170</v>
      </c>
    </row>
    <row r="4" spans="1:10">
      <c r="A4" s="15" t="s">
        <v>112</v>
      </c>
      <c r="B4" s="16" t="s">
        <v>172</v>
      </c>
      <c r="C4" s="16">
        <v>86</v>
      </c>
      <c r="D4" s="16">
        <v>45000</v>
      </c>
      <c r="E4" s="16">
        <v>4500</v>
      </c>
      <c r="G4" s="2" t="s">
        <v>172</v>
      </c>
      <c r="H4" s="2">
        <v>86</v>
      </c>
      <c r="I4" s="2">
        <v>45000</v>
      </c>
      <c r="J4" s="2">
        <v>4500</v>
      </c>
    </row>
    <row r="5" spans="1:10">
      <c r="A5" s="16" t="s">
        <v>176</v>
      </c>
      <c r="B5" s="16" t="s">
        <v>174</v>
      </c>
      <c r="C5" s="16">
        <v>104</v>
      </c>
      <c r="D5" s="16">
        <v>30000</v>
      </c>
      <c r="E5" s="16">
        <v>1500</v>
      </c>
      <c r="G5" s="2" t="s">
        <v>173</v>
      </c>
      <c r="H5" s="2">
        <v>81</v>
      </c>
      <c r="I5" s="2">
        <v>40000</v>
      </c>
      <c r="J5" s="2">
        <v>4000</v>
      </c>
    </row>
    <row r="6" spans="1:10">
      <c r="G6" s="2" t="s">
        <v>174</v>
      </c>
      <c r="H6" s="2">
        <v>104</v>
      </c>
      <c r="I6" s="2">
        <v>30000</v>
      </c>
      <c r="J6" s="2">
        <v>1500</v>
      </c>
    </row>
    <row r="7" spans="1:10">
      <c r="G7" s="2" t="s">
        <v>175</v>
      </c>
      <c r="H7" s="2">
        <v>52</v>
      </c>
      <c r="I7" s="2">
        <v>25000</v>
      </c>
      <c r="J7" s="2">
        <v>1250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7170" r:id="rId4" name="cmd요금자료입력">
          <controlPr defaultSize="0" autoLine="0" autoPict="0" r:id="rId5">
            <anchor moveWithCells="1">
              <from>
                <xdr:col>2</xdr:col>
                <xdr:colOff>850900</xdr:colOff>
                <xdr:row>0</xdr:row>
                <xdr:rowOff>38100</xdr:rowOff>
              </from>
              <to>
                <xdr:col>4</xdr:col>
                <xdr:colOff>679450</xdr:colOff>
                <xdr:row>1</xdr:row>
                <xdr:rowOff>114300</xdr:rowOff>
              </to>
            </anchor>
          </controlPr>
        </control>
      </mc:Choice>
      <mc:Fallback>
        <control shapeId="7170" r:id="rId4" name="cmd요금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 Hyunjoon</dc:creator>
  <cp:lastModifiedBy>강석진</cp:lastModifiedBy>
  <cp:lastPrinted>2020-06-02T05:28:47Z</cp:lastPrinted>
  <dcterms:created xsi:type="dcterms:W3CDTF">2020-05-25T09:55:43Z</dcterms:created>
  <dcterms:modified xsi:type="dcterms:W3CDTF">2024-07-28T13:31:18Z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a2cc5d51-d030-471b-a549-58fc0d0091ab</vt:lpwstr>
  </property>
</Properties>
</file>