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7A2D7E96-6E34-419A-AE5F-296B3A7E7977}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LG\OneDrive\바탕 화면\"/>
    </mc:Choice>
  </mc:AlternateContent>
  <bookViews>
    <workbookView xWindow="0" yWindow="0" windowWidth="23040" windowHeight="9168" activeTab="1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12" r:id="rId6"/>
    <sheet name="분석작업-2" sheetId="6" r:id="rId7"/>
    <sheet name="매크로작업" sheetId="9" r:id="rId8"/>
    <sheet name="차트작업" sheetId="8" r:id="rId9"/>
  </sheets>
  <definedNames>
    <definedName name="소계1월">'분석작업-2'!$E$8</definedName>
    <definedName name="소계2월">'분석작업-2'!$E$13</definedName>
    <definedName name="소계3월">'분석작업-2'!$E$18</definedName>
    <definedName name="열람권수">'기본작업-2'!$E$4:$E$10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4" l="1"/>
  <c r="D4" i="4"/>
  <c r="D5" i="4"/>
  <c r="D6" i="4"/>
  <c r="D7" i="4"/>
  <c r="D8" i="4"/>
  <c r="D9" i="4"/>
  <c r="D10" i="4"/>
  <c r="D11" i="4"/>
  <c r="D3" i="4"/>
  <c r="D36" i="4"/>
  <c r="D23" i="4"/>
  <c r="K4" i="4"/>
  <c r="K5" i="4"/>
  <c r="K6" i="4"/>
  <c r="K7" i="4"/>
  <c r="K8" i="4"/>
  <c r="K9" i="4"/>
  <c r="K10" i="4"/>
  <c r="K11" i="4"/>
  <c r="K3" i="4"/>
  <c r="F5" i="9"/>
  <c r="F6" i="9"/>
  <c r="F7" i="9"/>
  <c r="F8" i="9"/>
  <c r="F9" i="9"/>
  <c r="F10" i="9"/>
  <c r="F11" i="9"/>
  <c r="F4" i="9"/>
  <c r="F21" i="5"/>
  <c r="F19" i="5"/>
  <c r="F13" i="5"/>
  <c r="F8" i="5"/>
  <c r="D22" i="5"/>
  <c r="C22" i="5"/>
  <c r="D20" i="5"/>
  <c r="C20" i="5"/>
  <c r="D14" i="5"/>
  <c r="C14" i="5"/>
  <c r="D9" i="5"/>
  <c r="C9" i="5"/>
  <c r="J4" i="4" l="1"/>
  <c r="J5" i="4"/>
  <c r="J6" i="4"/>
  <c r="J7" i="4"/>
  <c r="J8" i="4"/>
  <c r="J9" i="4"/>
  <c r="J10" i="4"/>
  <c r="J11" i="4"/>
  <c r="J3" i="4"/>
  <c r="E15" i="6" l="1"/>
  <c r="E16" i="6"/>
  <c r="E17" i="6"/>
  <c r="E14" i="6"/>
  <c r="E18" i="6" s="1"/>
  <c r="E10" i="6"/>
  <c r="E11" i="6"/>
  <c r="E12" i="6"/>
  <c r="E9" i="6"/>
  <c r="E5" i="6"/>
  <c r="E6" i="6"/>
  <c r="E7" i="6"/>
  <c r="E4" i="6"/>
  <c r="E8" i="6" s="1"/>
  <c r="D18" i="6"/>
  <c r="C18" i="6"/>
  <c r="D13" i="6"/>
  <c r="C13" i="6"/>
  <c r="C8" i="6"/>
  <c r="E13" i="6" l="1"/>
  <c r="D8" i="6"/>
  <c r="G15" i="5" l="1"/>
  <c r="G10" i="5"/>
  <c r="G5" i="5"/>
  <c r="G16" i="5"/>
  <c r="G11" i="5"/>
  <c r="G6" i="5"/>
  <c r="G12" i="5"/>
  <c r="G17" i="5"/>
  <c r="G7" i="5"/>
  <c r="G18" i="5"/>
  <c r="G4" i="5"/>
  <c r="C10" i="8" l="1"/>
  <c r="D10" i="8"/>
  <c r="B10" i="8"/>
  <c r="D5" i="8"/>
  <c r="D6" i="8"/>
  <c r="D7" i="8"/>
  <c r="D8" i="8"/>
  <c r="D9" i="8"/>
  <c r="D4" i="8"/>
  <c r="F5" i="3" l="1"/>
  <c r="F6" i="3"/>
  <c r="F7" i="3"/>
  <c r="F8" i="3"/>
  <c r="F9" i="3"/>
  <c r="F10" i="3"/>
  <c r="F11" i="3"/>
  <c r="F12" i="3"/>
  <c r="F13" i="3"/>
  <c r="F14" i="3"/>
  <c r="F15" i="3"/>
  <c r="F4" i="3"/>
</calcChain>
</file>

<file path=xl/sharedStrings.xml><?xml version="1.0" encoding="utf-8"?>
<sst xmlns="http://schemas.openxmlformats.org/spreadsheetml/2006/main" count="292" uniqueCount="242">
  <si>
    <t>E-BOOK 판매 현황</t>
    <phoneticPr fontId="1" type="noConversion"/>
  </si>
  <si>
    <t>판매량</t>
    <phoneticPr fontId="1" type="noConversion"/>
  </si>
  <si>
    <t>도서관명</t>
    <phoneticPr fontId="1" type="noConversion"/>
  </si>
  <si>
    <t>개관일</t>
    <phoneticPr fontId="1" type="noConversion"/>
  </si>
  <si>
    <t>장서수</t>
    <phoneticPr fontId="1" type="noConversion"/>
  </si>
  <si>
    <t>방문자수</t>
    <phoneticPr fontId="1" type="noConversion"/>
  </si>
  <si>
    <t>열람권수</t>
    <phoneticPr fontId="1" type="noConversion"/>
  </si>
  <si>
    <t>장소</t>
    <phoneticPr fontId="1" type="noConversion"/>
  </si>
  <si>
    <t>시립도서관</t>
    <phoneticPr fontId="1" type="noConversion"/>
  </si>
  <si>
    <t>서울도서관</t>
    <phoneticPr fontId="1" type="noConversion"/>
  </si>
  <si>
    <t>어린이도서관</t>
    <phoneticPr fontId="1" type="noConversion"/>
  </si>
  <si>
    <t>스마트도서관</t>
    <phoneticPr fontId="1" type="noConversion"/>
  </si>
  <si>
    <t>정독도서관</t>
    <phoneticPr fontId="1" type="noConversion"/>
  </si>
  <si>
    <t>튼튼도서관</t>
    <phoneticPr fontId="1" type="noConversion"/>
  </si>
  <si>
    <t>어울림도서관</t>
    <phoneticPr fontId="1" type="noConversion"/>
  </si>
  <si>
    <t>서울 종로구</t>
    <phoneticPr fontId="1" type="noConversion"/>
  </si>
  <si>
    <t>서울 중구</t>
    <phoneticPr fontId="1" type="noConversion"/>
  </si>
  <si>
    <t>서울 마포구</t>
    <phoneticPr fontId="1" type="noConversion"/>
  </si>
  <si>
    <t>서울 서초구</t>
    <phoneticPr fontId="1" type="noConversion"/>
  </si>
  <si>
    <t>서울 노원구</t>
    <phoneticPr fontId="1" type="noConversion"/>
  </si>
  <si>
    <t>서울 강남구</t>
    <phoneticPr fontId="1" type="noConversion"/>
  </si>
  <si>
    <t>서울 중랑구</t>
    <phoneticPr fontId="1" type="noConversion"/>
  </si>
  <si>
    <t>상공마트 판매 현황</t>
    <phoneticPr fontId="1" type="noConversion"/>
  </si>
  <si>
    <t>제품명</t>
    <phoneticPr fontId="1" type="noConversion"/>
  </si>
  <si>
    <t>입고일자</t>
    <phoneticPr fontId="1" type="noConversion"/>
  </si>
  <si>
    <t>입고량</t>
    <phoneticPr fontId="1" type="noConversion"/>
  </si>
  <si>
    <t>판매가</t>
    <phoneticPr fontId="1" type="noConversion"/>
  </si>
  <si>
    <t>판매금액</t>
    <phoneticPr fontId="1" type="noConversion"/>
  </si>
  <si>
    <t>맛있는라면</t>
    <phoneticPr fontId="1" type="noConversion"/>
  </si>
  <si>
    <t>대패삼겹살</t>
    <phoneticPr fontId="1" type="noConversion"/>
  </si>
  <si>
    <t>새빨간사과</t>
    <phoneticPr fontId="1" type="noConversion"/>
  </si>
  <si>
    <t>신선대란</t>
    <phoneticPr fontId="1" type="noConversion"/>
  </si>
  <si>
    <t>꿀고구마</t>
    <phoneticPr fontId="1" type="noConversion"/>
  </si>
  <si>
    <t>우리우유</t>
    <phoneticPr fontId="1" type="noConversion"/>
  </si>
  <si>
    <t>훈제오리</t>
    <phoneticPr fontId="1" type="noConversion"/>
  </si>
  <si>
    <t>제주은갈치</t>
    <phoneticPr fontId="1" type="noConversion"/>
  </si>
  <si>
    <t>꽃갈비살</t>
    <phoneticPr fontId="1" type="noConversion"/>
  </si>
  <si>
    <t>모둠초밥</t>
    <phoneticPr fontId="1" type="noConversion"/>
  </si>
  <si>
    <t>성주참외</t>
    <phoneticPr fontId="1" type="noConversion"/>
  </si>
  <si>
    <t>씨없는포도</t>
    <phoneticPr fontId="1" type="noConversion"/>
  </si>
  <si>
    <t>5월 급여명세표</t>
    <phoneticPr fontId="1" type="noConversion"/>
  </si>
  <si>
    <t>사원코드</t>
    <phoneticPr fontId="1" type="noConversion"/>
  </si>
  <si>
    <t>기본급</t>
    <phoneticPr fontId="1" type="noConversion"/>
  </si>
  <si>
    <t>식대</t>
    <phoneticPr fontId="1" type="noConversion"/>
  </si>
  <si>
    <t>추가근로수당</t>
    <phoneticPr fontId="1" type="noConversion"/>
  </si>
  <si>
    <t>세금</t>
    <phoneticPr fontId="1" type="noConversion"/>
  </si>
  <si>
    <t>실수령액</t>
    <phoneticPr fontId="1" type="noConversion"/>
  </si>
  <si>
    <t>DE-3891</t>
    <phoneticPr fontId="1" type="noConversion"/>
  </si>
  <si>
    <t>DE-0604</t>
    <phoneticPr fontId="1" type="noConversion"/>
  </si>
  <si>
    <t>DE-5527</t>
    <phoneticPr fontId="1" type="noConversion"/>
  </si>
  <si>
    <t>SA-2718</t>
    <phoneticPr fontId="1" type="noConversion"/>
  </si>
  <si>
    <t>SA-4007</t>
    <phoneticPr fontId="1" type="noConversion"/>
  </si>
  <si>
    <t>SA-9312</t>
    <phoneticPr fontId="1" type="noConversion"/>
  </si>
  <si>
    <t>CM-4928</t>
    <phoneticPr fontId="1" type="noConversion"/>
  </si>
  <si>
    <t>CM-5271</t>
    <phoneticPr fontId="1" type="noConversion"/>
  </si>
  <si>
    <t>합계</t>
    <phoneticPr fontId="1" type="noConversion"/>
  </si>
  <si>
    <t>상공산업 상반기 매출 현황</t>
    <phoneticPr fontId="1" type="noConversion"/>
  </si>
  <si>
    <t>판매수량</t>
    <phoneticPr fontId="1" type="noConversion"/>
  </si>
  <si>
    <t>반품수량</t>
    <phoneticPr fontId="1" type="noConversion"/>
  </si>
  <si>
    <t>월</t>
    <phoneticPr fontId="1" type="noConversion"/>
  </si>
  <si>
    <t>1월</t>
    <phoneticPr fontId="1" type="noConversion"/>
  </si>
  <si>
    <t>2월</t>
  </si>
  <si>
    <t>3월</t>
  </si>
  <si>
    <t>4월</t>
  </si>
  <si>
    <t>5월</t>
  </si>
  <si>
    <t>6월</t>
  </si>
  <si>
    <t>상공버거 일일 판매 현황</t>
    <phoneticPr fontId="1" type="noConversion"/>
  </si>
  <si>
    <t>메뉴</t>
    <phoneticPr fontId="1" type="noConversion"/>
  </si>
  <si>
    <t>구분</t>
    <phoneticPr fontId="1" type="noConversion"/>
  </si>
  <si>
    <t>중량</t>
    <phoneticPr fontId="1" type="noConversion"/>
  </si>
  <si>
    <t>열량</t>
    <phoneticPr fontId="1" type="noConversion"/>
  </si>
  <si>
    <t>가격</t>
    <phoneticPr fontId="1" type="noConversion"/>
  </si>
  <si>
    <t>판매액</t>
    <phoneticPr fontId="1" type="noConversion"/>
  </si>
  <si>
    <t>단품</t>
    <phoneticPr fontId="1" type="noConversion"/>
  </si>
  <si>
    <t>세트</t>
    <phoneticPr fontId="1" type="noConversion"/>
  </si>
  <si>
    <t>사이드</t>
    <phoneticPr fontId="1" type="noConversion"/>
  </si>
  <si>
    <t>불고기버거</t>
    <phoneticPr fontId="1" type="noConversion"/>
  </si>
  <si>
    <t>새우버거</t>
    <phoneticPr fontId="1" type="noConversion"/>
  </si>
  <si>
    <t>치킨버거</t>
    <phoneticPr fontId="1" type="noConversion"/>
  </si>
  <si>
    <t>너켓킹</t>
    <phoneticPr fontId="1" type="noConversion"/>
  </si>
  <si>
    <t>치즈스틱</t>
    <phoneticPr fontId="1" type="noConversion"/>
  </si>
  <si>
    <t>프렌치프라이</t>
    <phoneticPr fontId="1" type="noConversion"/>
  </si>
  <si>
    <t>새우버거세트</t>
    <phoneticPr fontId="1" type="noConversion"/>
  </si>
  <si>
    <t>불고기버거세트</t>
    <phoneticPr fontId="1" type="noConversion"/>
  </si>
  <si>
    <t>치킨버거세트</t>
    <phoneticPr fontId="1" type="noConversion"/>
  </si>
  <si>
    <t>치즈버거</t>
    <phoneticPr fontId="1" type="noConversion"/>
  </si>
  <si>
    <t>치즈버거세트</t>
    <phoneticPr fontId="1" type="noConversion"/>
  </si>
  <si>
    <t>주문일자</t>
    <phoneticPr fontId="1" type="noConversion"/>
  </si>
  <si>
    <t>제품 주문 내역서</t>
    <phoneticPr fontId="1" type="noConversion"/>
  </si>
  <si>
    <t>주문수량</t>
    <phoneticPr fontId="1" type="noConversion"/>
  </si>
  <si>
    <t>제품코드</t>
    <phoneticPr fontId="1" type="noConversion"/>
  </si>
  <si>
    <t>G-84723</t>
    <phoneticPr fontId="1" type="noConversion"/>
  </si>
  <si>
    <t>H-39006</t>
    <phoneticPr fontId="1" type="noConversion"/>
  </si>
  <si>
    <t>F-51823</t>
    <phoneticPr fontId="1" type="noConversion"/>
  </si>
  <si>
    <t>S-41029</t>
    <phoneticPr fontId="1" type="noConversion"/>
  </si>
  <si>
    <t>1월 소계</t>
    <phoneticPr fontId="1" type="noConversion"/>
  </si>
  <si>
    <t>2월 소계</t>
    <phoneticPr fontId="1" type="noConversion"/>
  </si>
  <si>
    <t>3월 소계</t>
    <phoneticPr fontId="1" type="noConversion"/>
  </si>
  <si>
    <t>세율</t>
    <phoneticPr fontId="1" type="noConversion"/>
  </si>
  <si>
    <t>[표1]</t>
  </si>
  <si>
    <t>[표2]</t>
    <phoneticPr fontId="1" type="noConversion"/>
  </si>
  <si>
    <t>순위</t>
    <phoneticPr fontId="1" type="noConversion"/>
  </si>
  <si>
    <t>이름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</si>
  <si>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</si>
  <si>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</si>
  <si>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</si>
  <si>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</si>
  <si>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시험</t>
    <phoneticPr fontId="1" type="noConversion"/>
  </si>
  <si>
    <t>평가</t>
    <phoneticPr fontId="1" type="noConversion"/>
  </si>
  <si>
    <t>&lt;평가기준표&gt;</t>
    <phoneticPr fontId="1" type="noConversion"/>
  </si>
  <si>
    <t>사원평가표</t>
    <phoneticPr fontId="1" type="noConversion"/>
  </si>
  <si>
    <t>근태</t>
    <phoneticPr fontId="1" type="noConversion"/>
  </si>
  <si>
    <t>실적</t>
    <phoneticPr fontId="1" type="noConversion"/>
  </si>
  <si>
    <t>총점</t>
    <phoneticPr fontId="1" type="noConversion"/>
  </si>
  <si>
    <t>송도원</t>
  </si>
  <si>
    <t>허은우</t>
  </si>
  <si>
    <t>고아지</t>
  </si>
  <si>
    <t>조채아</t>
  </si>
  <si>
    <t>최소희</t>
  </si>
  <si>
    <t>손호준</t>
    <phoneticPr fontId="1" type="noConversion"/>
  </si>
  <si>
    <t>황지성</t>
    <phoneticPr fontId="1" type="noConversion"/>
  </si>
  <si>
    <t>양주희</t>
    <phoneticPr fontId="1" type="noConversion"/>
  </si>
  <si>
    <t>김성한</t>
    <phoneticPr fontId="1" type="noConversion"/>
  </si>
  <si>
    <t>[표3]</t>
    <phoneticPr fontId="1" type="noConversion"/>
  </si>
  <si>
    <t>수량</t>
    <phoneticPr fontId="1" type="noConversion"/>
  </si>
  <si>
    <t>일일 매출 현황</t>
    <phoneticPr fontId="1" type="noConversion"/>
  </si>
  <si>
    <t>매출액</t>
    <phoneticPr fontId="1" type="noConversion"/>
  </si>
  <si>
    <t>분류</t>
    <phoneticPr fontId="1" type="noConversion"/>
  </si>
  <si>
    <t>사무용품</t>
    <phoneticPr fontId="1" type="noConversion"/>
  </si>
  <si>
    <t>포스트잇</t>
    <phoneticPr fontId="1" type="noConversion"/>
  </si>
  <si>
    <t>테이프</t>
    <phoneticPr fontId="1" type="noConversion"/>
  </si>
  <si>
    <t>가위</t>
    <phoneticPr fontId="1" type="noConversion"/>
  </si>
  <si>
    <t>볼펜</t>
    <phoneticPr fontId="1" type="noConversion"/>
  </si>
  <si>
    <t>생활용품</t>
    <phoneticPr fontId="1" type="noConversion"/>
  </si>
  <si>
    <t>건전지</t>
    <phoneticPr fontId="1" type="noConversion"/>
  </si>
  <si>
    <t>종이컵</t>
    <phoneticPr fontId="1" type="noConversion"/>
  </si>
  <si>
    <t>물티슈</t>
    <phoneticPr fontId="1" type="noConversion"/>
  </si>
  <si>
    <t>화장지</t>
    <phoneticPr fontId="1" type="noConversion"/>
  </si>
  <si>
    <t>사무용품 매출액 평균</t>
    <phoneticPr fontId="1" type="noConversion"/>
  </si>
  <si>
    <t>&lt;조건&gt;</t>
    <phoneticPr fontId="1" type="noConversion"/>
  </si>
  <si>
    <t>[표4]</t>
    <phoneticPr fontId="1" type="noConversion"/>
  </si>
  <si>
    <t>박스오피스</t>
    <phoneticPr fontId="1" type="noConversion"/>
  </si>
  <si>
    <t>영화명</t>
    <phoneticPr fontId="1" type="noConversion"/>
  </si>
  <si>
    <t>관객수</t>
    <phoneticPr fontId="1" type="noConversion"/>
  </si>
  <si>
    <t>평점</t>
    <phoneticPr fontId="1" type="noConversion"/>
  </si>
  <si>
    <t>등급</t>
    <phoneticPr fontId="1" type="noConversion"/>
  </si>
  <si>
    <t>극한도시</t>
    <phoneticPr fontId="1" type="noConversion"/>
  </si>
  <si>
    <t>슈가보이</t>
    <phoneticPr fontId="1" type="noConversion"/>
  </si>
  <si>
    <t>지구탈출</t>
    <phoneticPr fontId="1" type="noConversion"/>
  </si>
  <si>
    <t>분노의신</t>
    <phoneticPr fontId="1" type="noConversion"/>
  </si>
  <si>
    <t>스턴트</t>
    <phoneticPr fontId="1" type="noConversion"/>
  </si>
  <si>
    <t>골드라인</t>
    <phoneticPr fontId="1" type="noConversion"/>
  </si>
  <si>
    <t>더공조</t>
    <phoneticPr fontId="1" type="noConversion"/>
  </si>
  <si>
    <t>두남자</t>
    <phoneticPr fontId="1" type="noConversion"/>
  </si>
  <si>
    <t>전체</t>
    <phoneticPr fontId="1" type="noConversion"/>
  </si>
  <si>
    <t>15세 이상</t>
    <phoneticPr fontId="1" type="noConversion"/>
  </si>
  <si>
    <t>12세 이상</t>
    <phoneticPr fontId="1" type="noConversion"/>
  </si>
  <si>
    <t>신의정원</t>
    <phoneticPr fontId="1" type="noConversion"/>
  </si>
  <si>
    <t>관객수가 3,000,000 이상인 비율</t>
    <phoneticPr fontId="1" type="noConversion"/>
  </si>
  <si>
    <t>[표5]</t>
    <phoneticPr fontId="1" type="noConversion"/>
  </si>
  <si>
    <t>연료</t>
    <phoneticPr fontId="1" type="noConversion"/>
  </si>
  <si>
    <t>연비</t>
    <phoneticPr fontId="1" type="noConversion"/>
  </si>
  <si>
    <t>휘발유</t>
    <phoneticPr fontId="1" type="noConversion"/>
  </si>
  <si>
    <t>경유</t>
    <phoneticPr fontId="1" type="noConversion"/>
  </si>
  <si>
    <t>자동차 정보</t>
    <phoneticPr fontId="1" type="noConversion"/>
  </si>
  <si>
    <t>모델명</t>
    <phoneticPr fontId="1" type="noConversion"/>
  </si>
  <si>
    <t>전기</t>
    <phoneticPr fontId="1" type="noConversion"/>
  </si>
  <si>
    <t>스타디아</t>
    <phoneticPr fontId="1" type="noConversion"/>
  </si>
  <si>
    <t>카니윤</t>
    <phoneticPr fontId="1" type="noConversion"/>
  </si>
  <si>
    <t>크나</t>
    <phoneticPr fontId="1" type="noConversion"/>
  </si>
  <si>
    <t>투슬라</t>
    <phoneticPr fontId="1" type="noConversion"/>
  </si>
  <si>
    <t>아이오</t>
    <phoneticPr fontId="1" type="noConversion"/>
  </si>
  <si>
    <t>타싼</t>
    <phoneticPr fontId="1" type="noConversion"/>
  </si>
  <si>
    <t>마티아</t>
    <phoneticPr fontId="1" type="noConversion"/>
  </si>
  <si>
    <t>아반스</t>
    <phoneticPr fontId="1" type="noConversion"/>
  </si>
  <si>
    <t>유리오</t>
    <phoneticPr fontId="1" type="noConversion"/>
  </si>
  <si>
    <t>(단위 : 만원)</t>
    <phoneticPr fontId="1" type="noConversion"/>
  </si>
  <si>
    <t>연료가 휘발유인 자동차 중
연비가 가장 높은 모델명</t>
    <phoneticPr fontId="1" type="noConversion"/>
  </si>
  <si>
    <t>다나타</t>
    <phoneticPr fontId="1" type="noConversion"/>
  </si>
  <si>
    <t>상공컨벤션 예약 현황</t>
    <phoneticPr fontId="1" type="noConversion"/>
  </si>
  <si>
    <t>예약코드</t>
    <phoneticPr fontId="1" type="noConversion"/>
  </si>
  <si>
    <t>예약인원</t>
    <phoneticPr fontId="1" type="noConversion"/>
  </si>
  <si>
    <t>1-K-24</t>
    <phoneticPr fontId="1" type="noConversion"/>
  </si>
  <si>
    <t>이벤트</t>
    <phoneticPr fontId="1" type="noConversion"/>
  </si>
  <si>
    <t>세미나</t>
    <phoneticPr fontId="1" type="noConversion"/>
  </si>
  <si>
    <t>1-R-72</t>
    <phoneticPr fontId="1" type="noConversion"/>
  </si>
  <si>
    <t>1-R-39</t>
    <phoneticPr fontId="1" type="noConversion"/>
  </si>
  <si>
    <t>1-K-88</t>
    <phoneticPr fontId="1" type="noConversion"/>
  </si>
  <si>
    <t>3-K-62</t>
    <phoneticPr fontId="1" type="noConversion"/>
  </si>
  <si>
    <t>기업회의</t>
    <phoneticPr fontId="1" type="noConversion"/>
  </si>
  <si>
    <t>3-R-90</t>
    <phoneticPr fontId="1" type="noConversion"/>
  </si>
  <si>
    <t>3-R-48</t>
    <phoneticPr fontId="1" type="noConversion"/>
  </si>
  <si>
    <t>1-K-55</t>
    <phoneticPr fontId="1" type="noConversion"/>
  </si>
  <si>
    <t>3-K-18</t>
    <phoneticPr fontId="1" type="noConversion"/>
  </si>
  <si>
    <t>할인율</t>
    <phoneticPr fontId="1" type="noConversion"/>
  </si>
  <si>
    <t>단품 평균</t>
  </si>
  <si>
    <t>사이드 평균</t>
  </si>
  <si>
    <t>세트 평균</t>
  </si>
  <si>
    <t>전체 평균</t>
  </si>
  <si>
    <t>단품 최대값</t>
  </si>
  <si>
    <t>사이드 최대값</t>
  </si>
  <si>
    <t>세트 최대값</t>
  </si>
  <si>
    <t>전체 최대값</t>
  </si>
  <si>
    <t>$G$4</t>
  </si>
  <si>
    <t>소계1월</t>
  </si>
  <si>
    <t>소계2월</t>
  </si>
  <si>
    <t>소계3월</t>
  </si>
  <si>
    <t>만든 사람 LG 날짜 2025-02-23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</si>
  <si>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</si>
  <si>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</si>
  <si>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</si>
  <si>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</si>
  <si>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</si>
  <si>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</si>
  <si>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</si>
  <si>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세율인상</t>
  </si>
  <si>
    <t>세율인하</t>
  </si>
  <si>
    <t>분류</t>
    <phoneticPr fontId="1" type="noConversion"/>
  </si>
  <si>
    <t>사무용품</t>
    <phoneticPr fontId="1" type="noConversion"/>
  </si>
  <si>
    <t>도서코드</t>
    <phoneticPr fontId="1" type="noConversion"/>
  </si>
  <si>
    <t>도서명</t>
    <phoneticPr fontId="1" type="noConversion"/>
  </si>
  <si>
    <t>지은이</t>
    <phoneticPr fontId="1" type="noConversion"/>
  </si>
  <si>
    <t>출간일</t>
    <phoneticPr fontId="1" type="noConversion"/>
  </si>
  <si>
    <t>도서가격</t>
    <phoneticPr fontId="1" type="noConversion"/>
  </si>
  <si>
    <t>판매량</t>
    <phoneticPr fontId="1" type="noConversion"/>
  </si>
  <si>
    <t>d5398a</t>
    <phoneticPr fontId="1" type="noConversion"/>
  </si>
  <si>
    <t>f6023n</t>
    <phoneticPr fontId="1" type="noConversion"/>
  </si>
  <si>
    <t>v4911k</t>
    <phoneticPr fontId="1" type="noConversion"/>
  </si>
  <si>
    <t>s3542p</t>
    <phoneticPr fontId="1" type="noConversion"/>
  </si>
  <si>
    <t>a5877u</t>
    <phoneticPr fontId="1" type="noConversion"/>
  </si>
  <si>
    <t>솜사탕제조법</t>
    <phoneticPr fontId="1" type="noConversion"/>
  </si>
  <si>
    <t>현명한미술과</t>
    <phoneticPr fontId="1" type="noConversion"/>
  </si>
  <si>
    <t>불편의법칙</t>
    <phoneticPr fontId="1" type="noConversion"/>
  </si>
  <si>
    <t>과학과미래</t>
    <phoneticPr fontId="1" type="noConversion"/>
  </si>
  <si>
    <t>투자의기술</t>
    <phoneticPr fontId="1" type="noConversion"/>
  </si>
  <si>
    <t>김단</t>
    <phoneticPr fontId="1" type="noConversion"/>
  </si>
  <si>
    <t>한상현</t>
    <phoneticPr fontId="1" type="noConversion"/>
  </si>
  <si>
    <t>강승희</t>
    <phoneticPr fontId="1" type="noConversion"/>
  </si>
  <si>
    <t>유희정</t>
    <phoneticPr fontId="1" type="noConversion"/>
  </si>
  <si>
    <t>판매지수</t>
    <phoneticPr fontId="1" type="noConversion"/>
  </si>
  <si>
    <t>이동준</t>
    <phoneticPr fontId="1" type="noConversion"/>
  </si>
  <si>
    <t>★서울시 도서관 현황 및 이용 실태★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</si>
</sst>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#,##0_ "/>
    <numFmt numFmtId="177" formatCode="mm&quot;월&quot;\ dd&quot;일&quot;"/>
    <numFmt numFmtId="178" formatCode="yyyy&quot;년&quot;\ mm&quot;월&quot;\ dd&quot;일&quot;\ aaaa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1" fontId="0" fillId="0" borderId="10" xfId="1" applyFont="1" applyBorder="1">
      <alignment vertical="center"/>
    </xf>
    <xf numFmtId="0" fontId="0" fillId="0" borderId="11" xfId="0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41" fontId="0" fillId="0" borderId="13" xfId="1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15" xfId="0" applyNumberFormat="1" applyFill="1" applyBorder="1" applyAlignment="1">
      <alignment vertical="center"/>
    </xf>
    <xf numFmtId="0" fontId="10" fillId="4" borderId="16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15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right" vertical="center"/>
    </xf>
    <xf numFmtId="0" fontId="9" fillId="4" borderId="16" xfId="0" applyFont="1" applyFill="1" applyBorder="1" applyAlignment="1">
      <alignment horizontal="right" vertical="center"/>
    </xf>
    <xf numFmtId="9" fontId="0" fillId="6" borderId="0" xfId="0" applyNumberForma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8" fillId="3" borderId="1" xfId="4" applyBorder="1" applyAlignment="1">
      <alignment horizontal="center" vertical="center"/>
    </xf>
    <xf numFmtId="0" fontId="6" fillId="0" borderId="5" xfId="3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</cellXfs>
  <cellStyles count="5">
    <cellStyle name="강조색1" xfId="4" builtinId="29"/>
    <cellStyle name="백분율" xfId="2" builtinId="5"/>
    <cellStyle name="쉼표 [0]" xfId="1" builtinId="6"/>
    <cellStyle name="제목 1" xfId="3" builtinId="16"/>
    <cellStyle name="표준" xfId="0" builtinId="0"/>
  </cellStyles>
  <dxfs count="1"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상반기 판매수량</a:t>
            </a:r>
            <a:r>
              <a:rPr lang="en-US" altLang="ko-KR"/>
              <a:t>/</a:t>
            </a:r>
            <a:r>
              <a:rPr lang="ko-KR" altLang="en-US"/>
              <a:t>반품수량</a:t>
            </a:r>
          </a:p>
        </c:rich>
      </c:tx>
      <c:overlay val="0"/>
      <c:spPr>
        <a:solidFill>
          <a:schemeClr val="accent2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판매수량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차트작업!$A$4:$A$9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f>차트작업!$B$4:$B$9</c:f>
              <c:numCache>
                <c:formatCode>#,##0_ </c:formatCode>
                <c:ptCount val="6"/>
                <c:pt idx="0">
                  <c:v>3957</c:v>
                </c:pt>
                <c:pt idx="1">
                  <c:v>5602</c:v>
                </c:pt>
                <c:pt idx="2">
                  <c:v>5133</c:v>
                </c:pt>
                <c:pt idx="3">
                  <c:v>4320</c:v>
                </c:pt>
                <c:pt idx="4">
                  <c:v>6584</c:v>
                </c:pt>
                <c:pt idx="5">
                  <c:v>5869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-1476248608"/>
        <c:axId val="-1476251328"/>
      </c:barChart>
      <c:lineChart>
        <c:grouping val="standar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반품수량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차트작업!$A$4:$A$9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34</c:v>
                </c:pt>
                <c:pt idx="1">
                  <c:v>51</c:v>
                </c:pt>
                <c:pt idx="2">
                  <c:v>22</c:v>
                </c:pt>
                <c:pt idx="3">
                  <c:v>46</c:v>
                </c:pt>
                <c:pt idx="4">
                  <c:v>63</c:v>
                </c:pt>
                <c:pt idx="5">
                  <c:v>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78107632"/>
        <c:axId val="-1476255136"/>
      </c:lineChart>
      <c:catAx>
        <c:axId val="-1476248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-1476251328"/>
        <c:crosses val="autoZero"/>
        <c:auto val="1"/>
        <c:lblAlgn val="ctr"/>
        <c:lblOffset val="100"/>
        <c:noMultiLvlLbl val="0"/>
      </c:catAx>
      <c:valAx>
        <c:axId val="-1476251328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-1476248608"/>
        <c:crosses val="autoZero"/>
        <c:crossBetween val="between"/>
        <c:majorUnit val="2000"/>
      </c:valAx>
      <c:valAx>
        <c:axId val="-1476255136"/>
        <c:scaling>
          <c:orientation val="minMax"/>
          <c:max val="8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-1478107632"/>
        <c:crosses val="max"/>
        <c:crossBetween val="between"/>
        <c:majorUnit val="20"/>
      </c:valAx>
      <c:catAx>
        <c:axId val="-1478107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4762551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2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실수령액</a:t>
              </a:r>
            </a:p>
          </xdr:txBody>
        </xdr:sp>
        <xdr:clientData fPrintsWithSheet="0"/>
      </xdr:twoCellAnchor>
    </mc:Choice>
    <mc:Fallback/>
  </mc:AlternateContent>
  <xdr:twoCellAnchor>
    <xdr:from>
      <xdr:col>2</xdr:col>
      <xdr:colOff>0</xdr:colOff>
      <xdr:row>12</xdr:row>
      <xdr:rowOff>0</xdr:rowOff>
    </xdr:from>
    <xdr:to>
      <xdr:col>3</xdr:col>
      <xdr:colOff>0</xdr:colOff>
      <xdr:row>14</xdr:row>
      <xdr:rowOff>0</xdr:rowOff>
    </xdr:to>
    <xdr:sp macro="[0]!셀스타일" textlink="">
      <xdr:nvSpPr>
        <xdr:cNvPr id="4" name="빗면 3"/>
        <xdr:cNvSpPr/>
      </xdr:nvSpPr>
      <xdr:spPr>
        <a:xfrm>
          <a:off x="1478280" y="2697480"/>
          <a:ext cx="937260" cy="4419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xmlns="" id="{0DE8E014-5FB0-477C-8981-CBDA3437E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B7" sqref="B7"/>
    </sheetView>
  </sheetViews>
  <sheetFormatPr defaultRowHeight="17.399999999999999" x14ac:dyDescent="0.4"/>
  <cols>
    <col min="2" max="2" width="12.296875" bestFit="1" customWidth="1"/>
    <col min="4" max="4" width="10.8984375" bestFit="1" customWidth="1"/>
  </cols>
  <sheetData>
    <row r="1" spans="1:7" x14ac:dyDescent="0.4">
      <c r="A1" t="s">
        <v>0</v>
      </c>
    </row>
    <row r="3" spans="1:7" x14ac:dyDescent="0.4">
      <c r="A3" s="2" t="s">
        <v>219</v>
      </c>
      <c r="B3" s="2" t="s">
        <v>220</v>
      </c>
      <c r="C3" s="2" t="s">
        <v>221</v>
      </c>
      <c r="D3" s="2" t="s">
        <v>222</v>
      </c>
      <c r="E3" s="2" t="s">
        <v>223</v>
      </c>
      <c r="F3" s="2" t="s">
        <v>224</v>
      </c>
      <c r="G3" s="2" t="s">
        <v>239</v>
      </c>
    </row>
    <row r="4" spans="1:7" x14ac:dyDescent="0.4">
      <c r="A4" s="2" t="s">
        <v>225</v>
      </c>
      <c r="B4" s="2" t="s">
        <v>234</v>
      </c>
      <c r="C4" s="2" t="s">
        <v>240</v>
      </c>
      <c r="D4" s="3">
        <v>45296</v>
      </c>
      <c r="E4" s="1">
        <v>9500</v>
      </c>
      <c r="F4" s="1">
        <v>968</v>
      </c>
      <c r="G4" s="2">
        <v>8.6</v>
      </c>
    </row>
    <row r="5" spans="1:7" x14ac:dyDescent="0.4">
      <c r="A5" s="2" t="s">
        <v>226</v>
      </c>
      <c r="B5" s="2" t="s">
        <v>233</v>
      </c>
      <c r="C5" s="2" t="s">
        <v>235</v>
      </c>
      <c r="D5" s="3">
        <v>45310</v>
      </c>
      <c r="E5" s="1">
        <v>11200</v>
      </c>
      <c r="F5" s="1">
        <v>1352</v>
      </c>
      <c r="G5" s="2">
        <v>7.3</v>
      </c>
    </row>
    <row r="6" spans="1:7" x14ac:dyDescent="0.4">
      <c r="A6" s="2" t="s">
        <v>227</v>
      </c>
      <c r="B6" s="2" t="s">
        <v>232</v>
      </c>
      <c r="C6" s="2" t="s">
        <v>236</v>
      </c>
      <c r="D6" s="3">
        <v>45313</v>
      </c>
      <c r="E6" s="1">
        <v>15300</v>
      </c>
      <c r="F6" s="1">
        <v>857</v>
      </c>
      <c r="G6" s="2">
        <v>9.4</v>
      </c>
    </row>
    <row r="7" spans="1:7" x14ac:dyDescent="0.4">
      <c r="A7" s="2" t="s">
        <v>228</v>
      </c>
      <c r="B7" s="2" t="s">
        <v>231</v>
      </c>
      <c r="C7" s="2" t="s">
        <v>237</v>
      </c>
      <c r="D7" s="3">
        <v>45325</v>
      </c>
      <c r="E7" s="1">
        <v>12500</v>
      </c>
      <c r="F7" s="1">
        <v>2685</v>
      </c>
      <c r="G7" s="2">
        <v>6.5</v>
      </c>
    </row>
    <row r="8" spans="1:7" x14ac:dyDescent="0.4">
      <c r="A8" s="2" t="s">
        <v>229</v>
      </c>
      <c r="B8" s="2" t="s">
        <v>230</v>
      </c>
      <c r="C8" s="2" t="s">
        <v>238</v>
      </c>
      <c r="D8" s="3">
        <v>45332</v>
      </c>
      <c r="E8" s="1">
        <v>14600</v>
      </c>
      <c r="F8" s="1">
        <v>3964</v>
      </c>
      <c r="G8" s="2">
        <v>8.1999999999999993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sqref="A1:F1"/>
    </sheetView>
  </sheetViews>
  <sheetFormatPr defaultRowHeight="17.399999999999999" x14ac:dyDescent="0.4"/>
  <cols>
    <col min="1" max="1" width="12.296875" bestFit="1" customWidth="1"/>
    <col min="2" max="2" width="23.59765625" customWidth="1"/>
    <col min="3" max="3" width="11.09765625" bestFit="1" customWidth="1"/>
    <col min="6" max="6" width="9.19921875" bestFit="1" customWidth="1"/>
  </cols>
  <sheetData>
    <row r="1" spans="1:6" ht="28.05" customHeight="1" thickBot="1" x14ac:dyDescent="0.45">
      <c r="A1" s="55" t="s">
        <v>241</v>
      </c>
      <c r="B1" s="55"/>
      <c r="C1" s="55"/>
      <c r="D1" s="55"/>
      <c r="E1" s="55"/>
      <c r="F1" s="55"/>
    </row>
    <row r="2" spans="1:6" ht="18.600000000000001" thickTop="1" thickBot="1" x14ac:dyDescent="0.45"/>
    <row r="3" spans="1:6" x14ac:dyDescent="0.4">
      <c r="A3" s="24" t="s">
        <v>2</v>
      </c>
      <c r="B3" s="25" t="s">
        <v>3</v>
      </c>
      <c r="C3" s="25" t="s">
        <v>7</v>
      </c>
      <c r="D3" s="25" t="s">
        <v>4</v>
      </c>
      <c r="E3" s="25" t="s">
        <v>6</v>
      </c>
      <c r="F3" s="26" t="s">
        <v>5</v>
      </c>
    </row>
    <row r="4" spans="1:6" x14ac:dyDescent="0.4">
      <c r="A4" s="27" t="s">
        <v>8</v>
      </c>
      <c r="B4" s="22">
        <v>36923</v>
      </c>
      <c r="C4" s="21" t="s">
        <v>15</v>
      </c>
      <c r="D4" s="23">
        <v>57381</v>
      </c>
      <c r="E4" s="21">
        <v>1.65</v>
      </c>
      <c r="F4" s="28">
        <v>524587</v>
      </c>
    </row>
    <row r="5" spans="1:6" x14ac:dyDescent="0.4">
      <c r="A5" s="27" t="s">
        <v>9</v>
      </c>
      <c r="B5" s="22">
        <v>34977</v>
      </c>
      <c r="C5" s="21" t="s">
        <v>16</v>
      </c>
      <c r="D5" s="23">
        <v>63149</v>
      </c>
      <c r="E5" s="21">
        <v>0.92</v>
      </c>
      <c r="F5" s="28">
        <v>468014</v>
      </c>
    </row>
    <row r="6" spans="1:6" x14ac:dyDescent="0.4">
      <c r="A6" s="27" t="s">
        <v>10</v>
      </c>
      <c r="B6" s="22">
        <v>35919</v>
      </c>
      <c r="C6" s="21" t="s">
        <v>17</v>
      </c>
      <c r="D6" s="23">
        <v>43682</v>
      </c>
      <c r="E6" s="21">
        <v>1.18</v>
      </c>
      <c r="F6" s="28">
        <v>738992</v>
      </c>
    </row>
    <row r="7" spans="1:6" x14ac:dyDescent="0.4">
      <c r="A7" s="27" t="s">
        <v>11</v>
      </c>
      <c r="B7" s="22">
        <v>41376</v>
      </c>
      <c r="C7" s="21" t="s">
        <v>18</v>
      </c>
      <c r="D7" s="23">
        <v>50075</v>
      </c>
      <c r="E7" s="21">
        <v>1.27</v>
      </c>
      <c r="F7" s="28">
        <v>506347</v>
      </c>
    </row>
    <row r="8" spans="1:6" x14ac:dyDescent="0.4">
      <c r="A8" s="27" t="s">
        <v>12</v>
      </c>
      <c r="B8" s="22">
        <v>38598</v>
      </c>
      <c r="C8" s="21" t="s">
        <v>19</v>
      </c>
      <c r="D8" s="23">
        <v>43908</v>
      </c>
      <c r="E8" s="21">
        <v>1.52</v>
      </c>
      <c r="F8" s="28">
        <v>313363</v>
      </c>
    </row>
    <row r="9" spans="1:6" x14ac:dyDescent="0.4">
      <c r="A9" s="27" t="s">
        <v>13</v>
      </c>
      <c r="B9" s="22">
        <v>39619</v>
      </c>
      <c r="C9" s="21" t="s">
        <v>20</v>
      </c>
      <c r="D9" s="23">
        <v>49381</v>
      </c>
      <c r="E9" s="21">
        <v>1.49</v>
      </c>
      <c r="F9" s="28">
        <v>638245</v>
      </c>
    </row>
    <row r="10" spans="1:6" ht="18" thickBot="1" x14ac:dyDescent="0.45">
      <c r="A10" s="29" t="s">
        <v>14</v>
      </c>
      <c r="B10" s="30">
        <v>37956</v>
      </c>
      <c r="C10" s="31" t="s">
        <v>21</v>
      </c>
      <c r="D10" s="32">
        <v>56317</v>
      </c>
      <c r="E10" s="31">
        <v>1.28</v>
      </c>
      <c r="F10" s="33">
        <v>525397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I15" sqref="I15"/>
    </sheetView>
  </sheetViews>
  <sheetFormatPr defaultRowHeight="17.399999999999999" x14ac:dyDescent="0.4"/>
  <cols>
    <col min="1" max="1" width="11.59765625" customWidth="1"/>
    <col min="2" max="2" width="12.59765625" customWidth="1"/>
    <col min="6" max="6" width="13.59765625" customWidth="1"/>
  </cols>
  <sheetData>
    <row r="1" spans="1:6" ht="21" x14ac:dyDescent="0.4">
      <c r="A1" s="56" t="s">
        <v>22</v>
      </c>
      <c r="B1" s="56"/>
      <c r="C1" s="56"/>
      <c r="D1" s="56"/>
      <c r="E1" s="56"/>
      <c r="F1" s="56"/>
    </row>
    <row r="3" spans="1:6" x14ac:dyDescent="0.4">
      <c r="A3" s="4" t="s">
        <v>23</v>
      </c>
      <c r="B3" s="4" t="s">
        <v>24</v>
      </c>
      <c r="C3" s="4" t="s">
        <v>25</v>
      </c>
      <c r="D3" s="4" t="s">
        <v>1</v>
      </c>
      <c r="E3" s="4" t="s">
        <v>26</v>
      </c>
      <c r="F3" s="4" t="s">
        <v>27</v>
      </c>
    </row>
    <row r="4" spans="1:6" x14ac:dyDescent="0.4">
      <c r="A4" s="4" t="s">
        <v>28</v>
      </c>
      <c r="B4" s="5">
        <v>45383</v>
      </c>
      <c r="C4" s="6">
        <v>1000</v>
      </c>
      <c r="D4" s="6">
        <v>836</v>
      </c>
      <c r="E4" s="6">
        <v>4200</v>
      </c>
      <c r="F4" s="6">
        <f>D4*E4</f>
        <v>3511200</v>
      </c>
    </row>
    <row r="5" spans="1:6" x14ac:dyDescent="0.4">
      <c r="A5" s="4" t="s">
        <v>29</v>
      </c>
      <c r="B5" s="5">
        <v>45384</v>
      </c>
      <c r="C5" s="6">
        <v>650</v>
      </c>
      <c r="D5" s="6">
        <v>524</v>
      </c>
      <c r="E5" s="6">
        <v>9900</v>
      </c>
      <c r="F5" s="6">
        <f t="shared" ref="F5:F15" si="0">D5*E5</f>
        <v>5187600</v>
      </c>
    </row>
    <row r="6" spans="1:6" x14ac:dyDescent="0.4">
      <c r="A6" s="4" t="s">
        <v>30</v>
      </c>
      <c r="B6" s="5">
        <v>45385</v>
      </c>
      <c r="C6" s="6">
        <v>400</v>
      </c>
      <c r="D6" s="6">
        <v>392</v>
      </c>
      <c r="E6" s="6">
        <v>12000</v>
      </c>
      <c r="F6" s="6">
        <f t="shared" si="0"/>
        <v>4704000</v>
      </c>
    </row>
    <row r="7" spans="1:6" x14ac:dyDescent="0.4">
      <c r="A7" s="4" t="s">
        <v>31</v>
      </c>
      <c r="B7" s="5">
        <v>45386</v>
      </c>
      <c r="C7" s="6">
        <v>1550</v>
      </c>
      <c r="D7" s="6">
        <v>1499</v>
      </c>
      <c r="E7" s="6">
        <v>7000</v>
      </c>
      <c r="F7" s="6">
        <f t="shared" si="0"/>
        <v>10493000</v>
      </c>
    </row>
    <row r="8" spans="1:6" x14ac:dyDescent="0.4">
      <c r="A8" s="4" t="s">
        <v>32</v>
      </c>
      <c r="B8" s="5">
        <v>45387</v>
      </c>
      <c r="C8" s="6">
        <v>300</v>
      </c>
      <c r="D8" s="6">
        <v>236</v>
      </c>
      <c r="E8" s="6">
        <v>11500</v>
      </c>
      <c r="F8" s="6">
        <f t="shared" si="0"/>
        <v>2714000</v>
      </c>
    </row>
    <row r="9" spans="1:6" x14ac:dyDescent="0.4">
      <c r="A9" s="4" t="s">
        <v>33</v>
      </c>
      <c r="B9" s="5">
        <v>45388</v>
      </c>
      <c r="C9" s="6">
        <v>800</v>
      </c>
      <c r="D9" s="6">
        <v>786</v>
      </c>
      <c r="E9" s="6">
        <v>4480</v>
      </c>
      <c r="F9" s="6">
        <f t="shared" si="0"/>
        <v>3521280</v>
      </c>
    </row>
    <row r="10" spans="1:6" x14ac:dyDescent="0.4">
      <c r="A10" s="4" t="s">
        <v>34</v>
      </c>
      <c r="B10" s="5">
        <v>45389</v>
      </c>
      <c r="C10" s="6">
        <v>250</v>
      </c>
      <c r="D10" s="6">
        <v>192</v>
      </c>
      <c r="E10" s="6">
        <v>13600</v>
      </c>
      <c r="F10" s="6">
        <f t="shared" si="0"/>
        <v>2611200</v>
      </c>
    </row>
    <row r="11" spans="1:6" x14ac:dyDescent="0.4">
      <c r="A11" s="4" t="s">
        <v>35</v>
      </c>
      <c r="B11" s="5">
        <v>45390</v>
      </c>
      <c r="C11" s="6">
        <v>150</v>
      </c>
      <c r="D11" s="6">
        <v>106</v>
      </c>
      <c r="E11" s="6">
        <v>23500</v>
      </c>
      <c r="F11" s="6">
        <f t="shared" si="0"/>
        <v>2491000</v>
      </c>
    </row>
    <row r="12" spans="1:6" x14ac:dyDescent="0.4">
      <c r="A12" s="4" t="s">
        <v>36</v>
      </c>
      <c r="B12" s="5">
        <v>45391</v>
      </c>
      <c r="C12" s="6">
        <v>200</v>
      </c>
      <c r="D12" s="6">
        <v>149</v>
      </c>
      <c r="E12" s="6">
        <v>32600</v>
      </c>
      <c r="F12" s="6">
        <f t="shared" si="0"/>
        <v>4857400</v>
      </c>
    </row>
    <row r="13" spans="1:6" x14ac:dyDescent="0.4">
      <c r="A13" s="4" t="s">
        <v>37</v>
      </c>
      <c r="B13" s="5">
        <v>45392</v>
      </c>
      <c r="C13" s="6">
        <v>300</v>
      </c>
      <c r="D13" s="6">
        <v>276</v>
      </c>
      <c r="E13" s="6">
        <v>15900</v>
      </c>
      <c r="F13" s="6">
        <f t="shared" si="0"/>
        <v>4388400</v>
      </c>
    </row>
    <row r="14" spans="1:6" x14ac:dyDescent="0.4">
      <c r="A14" s="4" t="s">
        <v>38</v>
      </c>
      <c r="B14" s="5">
        <v>45393</v>
      </c>
      <c r="C14" s="6">
        <v>450</v>
      </c>
      <c r="D14" s="6">
        <v>429</v>
      </c>
      <c r="E14" s="6">
        <v>9800</v>
      </c>
      <c r="F14" s="6">
        <f t="shared" si="0"/>
        <v>4204200</v>
      </c>
    </row>
    <row r="15" spans="1:6" x14ac:dyDescent="0.4">
      <c r="A15" s="4" t="s">
        <v>39</v>
      </c>
      <c r="B15" s="5">
        <v>45394</v>
      </c>
      <c r="C15" s="6">
        <v>350</v>
      </c>
      <c r="D15" s="6">
        <v>331</v>
      </c>
      <c r="E15" s="6">
        <v>11600</v>
      </c>
      <c r="F15" s="6">
        <f t="shared" si="0"/>
        <v>3839600</v>
      </c>
    </row>
  </sheetData>
  <mergeCells count="1">
    <mergeCell ref="A1:F1"/>
  </mergeCells>
  <phoneticPr fontId="1" type="noConversion"/>
  <conditionalFormatting sqref="A4:F15">
    <cfRule type="expression" dxfId="0" priority="1">
      <formula>$F4&gt;=AVERAGE($F$4:$F$15)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10" workbookViewId="0">
      <selection activeCell="L42" sqref="L42"/>
    </sheetView>
  </sheetViews>
  <sheetFormatPr defaultRowHeight="17.399999999999999" x14ac:dyDescent="0.4"/>
  <cols>
    <col min="2" max="2" width="10.69921875" bestFit="1" customWidth="1"/>
    <col min="4" max="4" width="10.59765625" bestFit="1" customWidth="1"/>
    <col min="9" max="9" width="8.69921875" customWidth="1"/>
  </cols>
  <sheetData>
    <row r="1" spans="1:11" x14ac:dyDescent="0.4">
      <c r="A1" s="14" t="s">
        <v>99</v>
      </c>
      <c r="B1" s="15" t="s">
        <v>179</v>
      </c>
      <c r="F1" s="14" t="s">
        <v>100</v>
      </c>
      <c r="G1" s="15" t="s">
        <v>110</v>
      </c>
    </row>
    <row r="2" spans="1:11" x14ac:dyDescent="0.4">
      <c r="A2" s="19" t="s">
        <v>180</v>
      </c>
      <c r="B2" s="19" t="s">
        <v>68</v>
      </c>
      <c r="C2" s="19" t="s">
        <v>181</v>
      </c>
      <c r="D2" s="20" t="s">
        <v>194</v>
      </c>
      <c r="F2" s="13" t="s">
        <v>102</v>
      </c>
      <c r="G2" s="13" t="s">
        <v>111</v>
      </c>
      <c r="H2" s="13" t="s">
        <v>112</v>
      </c>
      <c r="I2" s="13" t="s">
        <v>107</v>
      </c>
      <c r="J2" s="13" t="s">
        <v>113</v>
      </c>
      <c r="K2" s="16" t="s">
        <v>108</v>
      </c>
    </row>
    <row r="3" spans="1:11" x14ac:dyDescent="0.4">
      <c r="A3" s="19" t="s">
        <v>182</v>
      </c>
      <c r="B3" s="19" t="s">
        <v>183</v>
      </c>
      <c r="C3" s="19">
        <v>120</v>
      </c>
      <c r="D3" s="19" t="e">
        <f>IF(AND(MID(A3,3,1),$B$3:$B$11="세미나"),"30%","15%")</f>
        <v>#VALUE!</v>
      </c>
      <c r="F3" s="13" t="s">
        <v>118</v>
      </c>
      <c r="G3" s="13">
        <v>82</v>
      </c>
      <c r="H3" s="13">
        <v>94</v>
      </c>
      <c r="I3" s="13">
        <v>86</v>
      </c>
      <c r="J3" s="13">
        <f>SUM(G3:I3)</f>
        <v>262</v>
      </c>
      <c r="K3" s="13" t="str">
        <f>HLOOKUP(_xlfn.RANK.EQ(J3,$J$3:$J$11,0),$G$14:$J$15,2,1)</f>
        <v>B</v>
      </c>
    </row>
    <row r="4" spans="1:11" x14ac:dyDescent="0.4">
      <c r="A4" s="19" t="s">
        <v>191</v>
      </c>
      <c r="B4" s="19" t="s">
        <v>184</v>
      </c>
      <c r="C4" s="19">
        <v>100</v>
      </c>
      <c r="D4" s="21" t="e">
        <f t="shared" ref="D4:D11" si="0">IF(AND(MID(A4,3,1),$B$3:$B$11="세미나"),"30%","15%")</f>
        <v>#VALUE!</v>
      </c>
      <c r="F4" s="13" t="s">
        <v>117</v>
      </c>
      <c r="G4" s="13">
        <v>69</v>
      </c>
      <c r="H4" s="13">
        <v>88</v>
      </c>
      <c r="I4" s="13">
        <v>62</v>
      </c>
      <c r="J4" s="13">
        <f t="shared" ref="J4:J11" si="1">SUM(G4:I4)</f>
        <v>219</v>
      </c>
      <c r="K4" s="21" t="str">
        <f t="shared" ref="K4:K11" si="2">HLOOKUP(_xlfn.RANK.EQ(J4,$J$3:$J$11,0),$G$14:$J$15,2,1)</f>
        <v>D</v>
      </c>
    </row>
    <row r="5" spans="1:11" x14ac:dyDescent="0.4">
      <c r="A5" s="19" t="s">
        <v>185</v>
      </c>
      <c r="B5" s="19" t="s">
        <v>183</v>
      </c>
      <c r="C5" s="19">
        <v>150</v>
      </c>
      <c r="D5" s="21" t="e">
        <f t="shared" si="0"/>
        <v>#VALUE!</v>
      </c>
      <c r="F5" s="13" t="s">
        <v>116</v>
      </c>
      <c r="G5" s="13">
        <v>91</v>
      </c>
      <c r="H5" s="13">
        <v>95</v>
      </c>
      <c r="I5" s="13">
        <v>97</v>
      </c>
      <c r="J5" s="13">
        <f t="shared" si="1"/>
        <v>283</v>
      </c>
      <c r="K5" s="21" t="str">
        <f t="shared" si="2"/>
        <v>A</v>
      </c>
    </row>
    <row r="6" spans="1:11" x14ac:dyDescent="0.4">
      <c r="A6" s="19" t="s">
        <v>193</v>
      </c>
      <c r="B6" s="19" t="s">
        <v>183</v>
      </c>
      <c r="C6" s="19">
        <v>180</v>
      </c>
      <c r="D6" s="21" t="e">
        <f t="shared" si="0"/>
        <v>#VALUE!</v>
      </c>
      <c r="F6" s="13" t="s">
        <v>119</v>
      </c>
      <c r="G6" s="13">
        <v>80</v>
      </c>
      <c r="H6" s="13">
        <v>70</v>
      </c>
      <c r="I6" s="13">
        <v>79</v>
      </c>
      <c r="J6" s="13">
        <f t="shared" si="1"/>
        <v>229</v>
      </c>
      <c r="K6" s="21" t="str">
        <f t="shared" si="2"/>
        <v>C</v>
      </c>
    </row>
    <row r="7" spans="1:11" x14ac:dyDescent="0.4">
      <c r="A7" s="19" t="s">
        <v>186</v>
      </c>
      <c r="B7" s="19" t="s">
        <v>184</v>
      </c>
      <c r="C7" s="19">
        <v>130</v>
      </c>
      <c r="D7" s="21" t="e">
        <f t="shared" si="0"/>
        <v>#VALUE!</v>
      </c>
      <c r="F7" s="13" t="s">
        <v>115</v>
      </c>
      <c r="G7" s="13">
        <v>77</v>
      </c>
      <c r="H7" s="13">
        <v>71</v>
      </c>
      <c r="I7" s="13">
        <v>69</v>
      </c>
      <c r="J7" s="13">
        <f t="shared" si="1"/>
        <v>217</v>
      </c>
      <c r="K7" s="21" t="str">
        <f t="shared" si="2"/>
        <v>D</v>
      </c>
    </row>
    <row r="8" spans="1:11" x14ac:dyDescent="0.4">
      <c r="A8" s="19" t="s">
        <v>187</v>
      </c>
      <c r="B8" s="19" t="s">
        <v>184</v>
      </c>
      <c r="C8" s="19">
        <v>120</v>
      </c>
      <c r="D8" s="21" t="e">
        <f t="shared" si="0"/>
        <v>#VALUE!</v>
      </c>
      <c r="F8" s="13" t="s">
        <v>120</v>
      </c>
      <c r="G8" s="13">
        <v>96</v>
      </c>
      <c r="H8" s="13">
        <v>93</v>
      </c>
      <c r="I8" s="13">
        <v>95</v>
      </c>
      <c r="J8" s="13">
        <f t="shared" si="1"/>
        <v>284</v>
      </c>
      <c r="K8" s="21" t="str">
        <f t="shared" si="2"/>
        <v>A</v>
      </c>
    </row>
    <row r="9" spans="1:11" x14ac:dyDescent="0.4">
      <c r="A9" s="19" t="s">
        <v>188</v>
      </c>
      <c r="B9" s="19" t="s">
        <v>189</v>
      </c>
      <c r="C9" s="19">
        <v>160</v>
      </c>
      <c r="D9" s="21" t="e">
        <f t="shared" si="0"/>
        <v>#VALUE!</v>
      </c>
      <c r="F9" s="13" t="s">
        <v>114</v>
      </c>
      <c r="G9" s="13">
        <v>84</v>
      </c>
      <c r="H9" s="13">
        <v>88</v>
      </c>
      <c r="I9" s="13">
        <v>91</v>
      </c>
      <c r="J9" s="13">
        <f t="shared" si="1"/>
        <v>263</v>
      </c>
      <c r="K9" s="21" t="str">
        <f t="shared" si="2"/>
        <v>B</v>
      </c>
    </row>
    <row r="10" spans="1:11" x14ac:dyDescent="0.4">
      <c r="A10" s="19" t="s">
        <v>190</v>
      </c>
      <c r="B10" s="19" t="s">
        <v>189</v>
      </c>
      <c r="C10" s="19">
        <v>150</v>
      </c>
      <c r="D10" s="21" t="e">
        <f t="shared" si="0"/>
        <v>#VALUE!</v>
      </c>
      <c r="F10" s="13" t="s">
        <v>121</v>
      </c>
      <c r="G10" s="13">
        <v>94</v>
      </c>
      <c r="H10" s="13">
        <v>90</v>
      </c>
      <c r="I10" s="13">
        <v>90</v>
      </c>
      <c r="J10" s="13">
        <f t="shared" si="1"/>
        <v>274</v>
      </c>
      <c r="K10" s="21" t="str">
        <f t="shared" si="2"/>
        <v>A</v>
      </c>
    </row>
    <row r="11" spans="1:11" x14ac:dyDescent="0.4">
      <c r="A11" s="19" t="s">
        <v>192</v>
      </c>
      <c r="B11" s="19" t="s">
        <v>184</v>
      </c>
      <c r="C11" s="19">
        <v>180</v>
      </c>
      <c r="D11" s="21" t="e">
        <f t="shared" si="0"/>
        <v>#VALUE!</v>
      </c>
      <c r="F11" s="13" t="s">
        <v>122</v>
      </c>
      <c r="G11" s="13">
        <v>86</v>
      </c>
      <c r="H11" s="13">
        <v>84</v>
      </c>
      <c r="I11" s="13">
        <v>87</v>
      </c>
      <c r="J11" s="13">
        <f t="shared" si="1"/>
        <v>257</v>
      </c>
      <c r="K11" s="21" t="str">
        <f t="shared" si="2"/>
        <v>C</v>
      </c>
    </row>
    <row r="13" spans="1:11" x14ac:dyDescent="0.4">
      <c r="A13" s="14" t="s">
        <v>123</v>
      </c>
      <c r="B13" s="15" t="s">
        <v>125</v>
      </c>
      <c r="F13" t="s">
        <v>109</v>
      </c>
    </row>
    <row r="14" spans="1:11" x14ac:dyDescent="0.4">
      <c r="A14" s="13" t="s">
        <v>127</v>
      </c>
      <c r="B14" s="13" t="s">
        <v>23</v>
      </c>
      <c r="C14" s="13" t="s">
        <v>124</v>
      </c>
      <c r="D14" s="13" t="s">
        <v>126</v>
      </c>
      <c r="F14" s="13" t="s">
        <v>101</v>
      </c>
      <c r="G14" s="13">
        <v>1</v>
      </c>
      <c r="H14" s="13">
        <v>4</v>
      </c>
      <c r="I14" s="13">
        <v>6</v>
      </c>
      <c r="J14" s="13">
        <v>8</v>
      </c>
    </row>
    <row r="15" spans="1:11" x14ac:dyDescent="0.4">
      <c r="A15" s="13" t="s">
        <v>133</v>
      </c>
      <c r="B15" s="13" t="s">
        <v>135</v>
      </c>
      <c r="C15" s="13">
        <v>23</v>
      </c>
      <c r="D15" s="6">
        <v>41400</v>
      </c>
      <c r="F15" s="13" t="s">
        <v>108</v>
      </c>
      <c r="G15" s="13" t="s">
        <v>103</v>
      </c>
      <c r="H15" s="13" t="s">
        <v>104</v>
      </c>
      <c r="I15" s="13" t="s">
        <v>105</v>
      </c>
      <c r="J15" s="13" t="s">
        <v>106</v>
      </c>
    </row>
    <row r="16" spans="1:11" x14ac:dyDescent="0.4">
      <c r="A16" s="13" t="s">
        <v>128</v>
      </c>
      <c r="B16" s="13" t="s">
        <v>129</v>
      </c>
      <c r="C16" s="13">
        <v>37</v>
      </c>
      <c r="D16" s="6">
        <v>74000</v>
      </c>
    </row>
    <row r="17" spans="1:9" x14ac:dyDescent="0.4">
      <c r="A17" s="13" t="s">
        <v>128</v>
      </c>
      <c r="B17" s="13" t="s">
        <v>130</v>
      </c>
      <c r="C17" s="13">
        <v>51</v>
      </c>
      <c r="D17" s="6">
        <v>84150</v>
      </c>
    </row>
    <row r="18" spans="1:9" x14ac:dyDescent="0.4">
      <c r="A18" s="13" t="s">
        <v>128</v>
      </c>
      <c r="B18" s="13" t="s">
        <v>131</v>
      </c>
      <c r="C18" s="13">
        <v>19</v>
      </c>
      <c r="D18" s="6">
        <v>23750</v>
      </c>
    </row>
    <row r="19" spans="1:9" x14ac:dyDescent="0.4">
      <c r="A19" s="13" t="s">
        <v>133</v>
      </c>
      <c r="B19" s="13" t="s">
        <v>136</v>
      </c>
      <c r="C19" s="13">
        <v>34</v>
      </c>
      <c r="D19" s="6">
        <v>74800</v>
      </c>
    </row>
    <row r="20" spans="1:9" x14ac:dyDescent="0.4">
      <c r="A20" s="13" t="s">
        <v>133</v>
      </c>
      <c r="B20" s="13" t="s">
        <v>137</v>
      </c>
      <c r="C20" s="13">
        <v>22</v>
      </c>
      <c r="D20" s="6">
        <v>79200</v>
      </c>
    </row>
    <row r="21" spans="1:9" x14ac:dyDescent="0.4">
      <c r="A21" s="13" t="s">
        <v>128</v>
      </c>
      <c r="B21" s="13" t="s">
        <v>132</v>
      </c>
      <c r="C21" s="13">
        <v>65</v>
      </c>
      <c r="D21" s="6">
        <v>71500</v>
      </c>
      <c r="F21" s="2" t="s">
        <v>139</v>
      </c>
    </row>
    <row r="22" spans="1:9" x14ac:dyDescent="0.4">
      <c r="A22" s="13" t="s">
        <v>133</v>
      </c>
      <c r="B22" s="13" t="s">
        <v>134</v>
      </c>
      <c r="C22" s="13">
        <v>24</v>
      </c>
      <c r="D22" s="6">
        <v>84000</v>
      </c>
      <c r="F22" s="13" t="s">
        <v>217</v>
      </c>
    </row>
    <row r="23" spans="1:9" x14ac:dyDescent="0.4">
      <c r="A23" s="57" t="s">
        <v>138</v>
      </c>
      <c r="B23" s="58"/>
      <c r="C23" s="59"/>
      <c r="D23" s="6">
        <f>ROUNDDOWN(DAVERAGE(A14:D22,4,F22:F23),-2)</f>
        <v>63300</v>
      </c>
      <c r="F23" s="13" t="s">
        <v>218</v>
      </c>
    </row>
    <row r="25" spans="1:9" x14ac:dyDescent="0.4">
      <c r="A25" s="14" t="s">
        <v>140</v>
      </c>
      <c r="B25" s="15" t="s">
        <v>141</v>
      </c>
      <c r="F25" s="14" t="s">
        <v>159</v>
      </c>
      <c r="G25" s="15" t="s">
        <v>164</v>
      </c>
      <c r="I25" s="18" t="s">
        <v>176</v>
      </c>
    </row>
    <row r="26" spans="1:9" x14ac:dyDescent="0.4">
      <c r="A26" s="10" t="s">
        <v>142</v>
      </c>
      <c r="B26" s="10" t="s">
        <v>145</v>
      </c>
      <c r="C26" s="13" t="s">
        <v>144</v>
      </c>
      <c r="D26" s="13" t="s">
        <v>143</v>
      </c>
      <c r="F26" s="13" t="s">
        <v>165</v>
      </c>
      <c r="G26" s="13" t="s">
        <v>160</v>
      </c>
      <c r="H26" s="13" t="s">
        <v>161</v>
      </c>
      <c r="I26" s="13" t="s">
        <v>71</v>
      </c>
    </row>
    <row r="27" spans="1:9" x14ac:dyDescent="0.4">
      <c r="A27" s="13" t="s">
        <v>146</v>
      </c>
      <c r="B27" s="13" t="s">
        <v>155</v>
      </c>
      <c r="C27" s="13">
        <v>8.1</v>
      </c>
      <c r="D27" s="6">
        <v>2524124</v>
      </c>
      <c r="F27" s="13" t="s">
        <v>167</v>
      </c>
      <c r="G27" s="13" t="s">
        <v>162</v>
      </c>
      <c r="H27" s="13">
        <v>12.4</v>
      </c>
      <c r="I27" s="7">
        <v>3650</v>
      </c>
    </row>
    <row r="28" spans="1:9" x14ac:dyDescent="0.4">
      <c r="A28" s="13" t="s">
        <v>147</v>
      </c>
      <c r="B28" s="13" t="s">
        <v>154</v>
      </c>
      <c r="C28" s="13">
        <v>6.7</v>
      </c>
      <c r="D28" s="6">
        <v>1835991</v>
      </c>
      <c r="F28" s="13" t="s">
        <v>168</v>
      </c>
      <c r="G28" s="13" t="s">
        <v>163</v>
      </c>
      <c r="H28" s="13">
        <v>13.8</v>
      </c>
      <c r="I28" s="7">
        <v>4210</v>
      </c>
    </row>
    <row r="29" spans="1:9" x14ac:dyDescent="0.4">
      <c r="A29" s="13" t="s">
        <v>157</v>
      </c>
      <c r="B29" s="13" t="s">
        <v>154</v>
      </c>
      <c r="C29" s="13">
        <v>8.8000000000000007</v>
      </c>
      <c r="D29" s="6">
        <v>3365725</v>
      </c>
      <c r="F29" s="13" t="s">
        <v>169</v>
      </c>
      <c r="G29" s="13" t="s">
        <v>166</v>
      </c>
      <c r="H29" s="13">
        <v>14.2</v>
      </c>
      <c r="I29" s="7">
        <v>5100</v>
      </c>
    </row>
    <row r="30" spans="1:9" x14ac:dyDescent="0.4">
      <c r="A30" s="13" t="s">
        <v>150</v>
      </c>
      <c r="B30" s="13" t="s">
        <v>155</v>
      </c>
      <c r="C30" s="13">
        <v>9.4</v>
      </c>
      <c r="D30" s="6">
        <v>6189472</v>
      </c>
      <c r="F30" s="13" t="s">
        <v>171</v>
      </c>
      <c r="G30" s="13" t="s">
        <v>166</v>
      </c>
      <c r="H30" s="13">
        <v>12.5</v>
      </c>
      <c r="I30" s="7">
        <v>4980</v>
      </c>
    </row>
    <row r="31" spans="1:9" x14ac:dyDescent="0.4">
      <c r="A31" s="13" t="s">
        <v>148</v>
      </c>
      <c r="B31" s="13" t="s">
        <v>156</v>
      </c>
      <c r="C31" s="13">
        <v>7.1</v>
      </c>
      <c r="D31" s="6">
        <v>1365543</v>
      </c>
      <c r="F31" s="13" t="s">
        <v>178</v>
      </c>
      <c r="G31" s="13" t="s">
        <v>162</v>
      </c>
      <c r="H31" s="13">
        <v>11.8</v>
      </c>
      <c r="I31" s="7">
        <v>3250</v>
      </c>
    </row>
    <row r="32" spans="1:9" x14ac:dyDescent="0.4">
      <c r="A32" s="13" t="s">
        <v>152</v>
      </c>
      <c r="B32" s="13" t="s">
        <v>154</v>
      </c>
      <c r="C32" s="13">
        <v>8.5</v>
      </c>
      <c r="D32" s="6">
        <v>5395001</v>
      </c>
      <c r="F32" s="13" t="s">
        <v>172</v>
      </c>
      <c r="G32" s="13" t="s">
        <v>163</v>
      </c>
      <c r="H32" s="13">
        <v>12.5</v>
      </c>
      <c r="I32" s="7">
        <v>2880</v>
      </c>
    </row>
    <row r="33" spans="1:12" x14ac:dyDescent="0.4">
      <c r="A33" s="13" t="s">
        <v>149</v>
      </c>
      <c r="B33" s="13" t="s">
        <v>155</v>
      </c>
      <c r="C33" s="13">
        <v>8.1</v>
      </c>
      <c r="D33" s="6">
        <v>2654872</v>
      </c>
      <c r="F33" s="13" t="s">
        <v>174</v>
      </c>
      <c r="G33" s="13" t="s">
        <v>162</v>
      </c>
      <c r="H33" s="13">
        <v>14.3</v>
      </c>
      <c r="I33" s="7">
        <v>4670</v>
      </c>
    </row>
    <row r="34" spans="1:12" x14ac:dyDescent="0.4">
      <c r="A34" s="13" t="s">
        <v>151</v>
      </c>
      <c r="B34" s="13" t="s">
        <v>156</v>
      </c>
      <c r="C34" s="13">
        <v>7.5</v>
      </c>
      <c r="D34" s="6">
        <v>2204589</v>
      </c>
      <c r="F34" s="13" t="s">
        <v>173</v>
      </c>
      <c r="G34" s="13" t="s">
        <v>163</v>
      </c>
      <c r="H34" s="13">
        <v>15.2</v>
      </c>
      <c r="I34" s="7">
        <v>2260</v>
      </c>
      <c r="J34" s="61" t="s">
        <v>177</v>
      </c>
      <c r="K34" s="62"/>
      <c r="L34" s="62"/>
    </row>
    <row r="35" spans="1:12" x14ac:dyDescent="0.4">
      <c r="A35" s="13" t="s">
        <v>153</v>
      </c>
      <c r="B35" s="13" t="s">
        <v>154</v>
      </c>
      <c r="C35" s="13">
        <v>92</v>
      </c>
      <c r="D35" s="6">
        <v>1854204</v>
      </c>
      <c r="F35" s="13" t="s">
        <v>170</v>
      </c>
      <c r="G35" s="13" t="s">
        <v>166</v>
      </c>
      <c r="H35" s="13">
        <v>11.4</v>
      </c>
      <c r="I35" s="7">
        <v>4840</v>
      </c>
      <c r="J35" s="62"/>
      <c r="K35" s="62"/>
      <c r="L35" s="62"/>
    </row>
    <row r="36" spans="1:12" x14ac:dyDescent="0.4">
      <c r="A36" s="57" t="s">
        <v>158</v>
      </c>
      <c r="B36" s="58"/>
      <c r="C36" s="59"/>
      <c r="D36" s="17">
        <f>COUNTIF(D27:D35,"&gt;=3000000")/COUNT(C27:C35)</f>
        <v>0.33333333333333331</v>
      </c>
      <c r="F36" s="13" t="s">
        <v>175</v>
      </c>
      <c r="G36" s="13" t="s">
        <v>162</v>
      </c>
      <c r="H36" s="13">
        <v>12.7</v>
      </c>
      <c r="I36" s="7">
        <v>4190</v>
      </c>
      <c r="J36" s="60" t="str">
        <f>INDEX(F27:F36,MATCH(DMAX(F26:I36,H26,G26:G27),H27:H36))</f>
        <v>아반스</v>
      </c>
      <c r="K36" s="60"/>
      <c r="L36" s="60"/>
    </row>
  </sheetData>
  <mergeCells count="4">
    <mergeCell ref="A23:C23"/>
    <mergeCell ref="A36:C36"/>
    <mergeCell ref="J36:L36"/>
    <mergeCell ref="J34:L3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L15" sqref="L15"/>
    </sheetView>
  </sheetViews>
  <sheetFormatPr defaultRowHeight="17.399999999999999" outlineLevelRow="3" x14ac:dyDescent="0.4"/>
  <cols>
    <col min="1" max="1" width="14.296875" bestFit="1" customWidth="1"/>
    <col min="7" max="7" width="10.59765625" bestFit="1" customWidth="1"/>
  </cols>
  <sheetData>
    <row r="1" spans="1:7" ht="21" x14ac:dyDescent="0.4">
      <c r="A1" s="56" t="s">
        <v>66</v>
      </c>
      <c r="B1" s="56"/>
      <c r="C1" s="56"/>
      <c r="D1" s="56"/>
      <c r="E1" s="56"/>
      <c r="F1" s="56"/>
      <c r="G1" s="56"/>
    </row>
    <row r="3" spans="1:7" x14ac:dyDescent="0.4">
      <c r="A3" s="4" t="s">
        <v>67</v>
      </c>
      <c r="B3" s="4" t="s">
        <v>68</v>
      </c>
      <c r="C3" s="4" t="s">
        <v>69</v>
      </c>
      <c r="D3" s="4" t="s">
        <v>70</v>
      </c>
      <c r="E3" s="4" t="s">
        <v>71</v>
      </c>
      <c r="F3" s="4" t="s">
        <v>1</v>
      </c>
      <c r="G3" s="4" t="s">
        <v>72</v>
      </c>
    </row>
    <row r="4" spans="1:7" outlineLevel="3" x14ac:dyDescent="0.4">
      <c r="A4" s="4" t="s">
        <v>77</v>
      </c>
      <c r="B4" s="4" t="s">
        <v>73</v>
      </c>
      <c r="C4" s="6">
        <v>682</v>
      </c>
      <c r="D4" s="6">
        <v>925</v>
      </c>
      <c r="E4" s="6">
        <v>4500</v>
      </c>
      <c r="F4" s="6">
        <v>76</v>
      </c>
      <c r="G4" s="6">
        <f>E4*F4</f>
        <v>342000</v>
      </c>
    </row>
    <row r="5" spans="1:7" outlineLevel="3" x14ac:dyDescent="0.4">
      <c r="A5" s="4" t="s">
        <v>78</v>
      </c>
      <c r="B5" s="4" t="s">
        <v>73</v>
      </c>
      <c r="C5" s="6">
        <v>627</v>
      </c>
      <c r="D5" s="6">
        <v>896</v>
      </c>
      <c r="E5" s="6">
        <v>4700</v>
      </c>
      <c r="F5" s="6">
        <v>58</v>
      </c>
      <c r="G5" s="6">
        <f>E5*F5</f>
        <v>272600</v>
      </c>
    </row>
    <row r="6" spans="1:7" outlineLevel="3" x14ac:dyDescent="0.4">
      <c r="A6" s="4" t="s">
        <v>85</v>
      </c>
      <c r="B6" s="4" t="s">
        <v>73</v>
      </c>
      <c r="C6" s="6">
        <v>769</v>
      </c>
      <c r="D6" s="6">
        <v>1169</v>
      </c>
      <c r="E6" s="6">
        <v>5100</v>
      </c>
      <c r="F6" s="6">
        <v>57</v>
      </c>
      <c r="G6" s="6">
        <f>E6*F6</f>
        <v>290700</v>
      </c>
    </row>
    <row r="7" spans="1:7" outlineLevel="3" x14ac:dyDescent="0.4">
      <c r="A7" s="4" t="s">
        <v>76</v>
      </c>
      <c r="B7" s="4" t="s">
        <v>73</v>
      </c>
      <c r="C7" s="6">
        <v>846</v>
      </c>
      <c r="D7" s="6">
        <v>1083</v>
      </c>
      <c r="E7" s="6">
        <v>6200</v>
      </c>
      <c r="F7" s="6">
        <v>52</v>
      </c>
      <c r="G7" s="6">
        <f>E7*F7</f>
        <v>322400</v>
      </c>
    </row>
    <row r="8" spans="1:7" outlineLevel="2" x14ac:dyDescent="0.4">
      <c r="A8" s="21"/>
      <c r="B8" s="34" t="s">
        <v>199</v>
      </c>
      <c r="C8" s="6"/>
      <c r="D8" s="6"/>
      <c r="E8" s="6"/>
      <c r="F8" s="6">
        <f>SUBTOTAL(4,F4:F7)</f>
        <v>76</v>
      </c>
      <c r="G8" s="6"/>
    </row>
    <row r="9" spans="1:7" outlineLevel="1" x14ac:dyDescent="0.4">
      <c r="A9" s="21"/>
      <c r="B9" s="34" t="s">
        <v>195</v>
      </c>
      <c r="C9" s="6">
        <f>SUBTOTAL(1,C4:C7)</f>
        <v>731</v>
      </c>
      <c r="D9" s="6">
        <f>SUBTOTAL(1,D4:D7)</f>
        <v>1018.25</v>
      </c>
      <c r="E9" s="6"/>
      <c r="F9" s="6"/>
      <c r="G9" s="6"/>
    </row>
    <row r="10" spans="1:7" outlineLevel="3" x14ac:dyDescent="0.4">
      <c r="A10" s="4" t="s">
        <v>80</v>
      </c>
      <c r="B10" s="4" t="s">
        <v>75</v>
      </c>
      <c r="C10" s="6">
        <v>49</v>
      </c>
      <c r="D10" s="6">
        <v>136</v>
      </c>
      <c r="E10" s="6">
        <v>1500</v>
      </c>
      <c r="F10" s="6">
        <v>122</v>
      </c>
      <c r="G10" s="6">
        <f>E10*F10</f>
        <v>183000</v>
      </c>
    </row>
    <row r="11" spans="1:7" outlineLevel="3" x14ac:dyDescent="0.4">
      <c r="A11" s="4" t="s">
        <v>81</v>
      </c>
      <c r="B11" s="4" t="s">
        <v>75</v>
      </c>
      <c r="C11" s="6">
        <v>135</v>
      </c>
      <c r="D11" s="6">
        <v>370</v>
      </c>
      <c r="E11" s="6">
        <v>2400</v>
      </c>
      <c r="F11" s="6">
        <v>196</v>
      </c>
      <c r="G11" s="6">
        <f>E11*F11</f>
        <v>470400</v>
      </c>
    </row>
    <row r="12" spans="1:7" outlineLevel="3" x14ac:dyDescent="0.4">
      <c r="A12" s="4" t="s">
        <v>79</v>
      </c>
      <c r="B12" s="4" t="s">
        <v>75</v>
      </c>
      <c r="C12" s="6">
        <v>156</v>
      </c>
      <c r="D12" s="6">
        <v>294</v>
      </c>
      <c r="E12" s="6">
        <v>2800</v>
      </c>
      <c r="F12" s="6">
        <v>156</v>
      </c>
      <c r="G12" s="6">
        <f>E12*F12</f>
        <v>436800</v>
      </c>
    </row>
    <row r="13" spans="1:7" outlineLevel="2" x14ac:dyDescent="0.4">
      <c r="A13" s="21"/>
      <c r="B13" s="34" t="s">
        <v>200</v>
      </c>
      <c r="C13" s="6"/>
      <c r="D13" s="6"/>
      <c r="E13" s="6"/>
      <c r="F13" s="6">
        <f>SUBTOTAL(4,F10:F12)</f>
        <v>196</v>
      </c>
      <c r="G13" s="6"/>
    </row>
    <row r="14" spans="1:7" outlineLevel="1" x14ac:dyDescent="0.4">
      <c r="A14" s="21"/>
      <c r="B14" s="34" t="s">
        <v>196</v>
      </c>
      <c r="C14" s="6">
        <f>SUBTOTAL(1,C10:C12)</f>
        <v>113.33333333333333</v>
      </c>
      <c r="D14" s="6">
        <f>SUBTOTAL(1,D10:D12)</f>
        <v>266.66666666666669</v>
      </c>
      <c r="E14" s="6"/>
      <c r="F14" s="6"/>
      <c r="G14" s="6"/>
    </row>
    <row r="15" spans="1:7" outlineLevel="3" x14ac:dyDescent="0.4">
      <c r="A15" s="4" t="s">
        <v>83</v>
      </c>
      <c r="B15" s="4" t="s">
        <v>74</v>
      </c>
      <c r="C15" s="6">
        <v>963</v>
      </c>
      <c r="D15" s="6">
        <v>1341</v>
      </c>
      <c r="E15" s="6">
        <v>7800</v>
      </c>
      <c r="F15" s="6">
        <v>139</v>
      </c>
      <c r="G15" s="6">
        <f>E15*F15</f>
        <v>1084200</v>
      </c>
    </row>
    <row r="16" spans="1:7" outlineLevel="3" x14ac:dyDescent="0.4">
      <c r="A16" s="4" t="s">
        <v>82</v>
      </c>
      <c r="B16" s="4" t="s">
        <v>74</v>
      </c>
      <c r="C16" s="6">
        <v>779</v>
      </c>
      <c r="D16" s="6">
        <v>1112</v>
      </c>
      <c r="E16" s="6">
        <v>6100</v>
      </c>
      <c r="F16" s="6">
        <v>91</v>
      </c>
      <c r="G16" s="6">
        <f>E16*F16</f>
        <v>555100</v>
      </c>
    </row>
    <row r="17" spans="1:7" outlineLevel="3" x14ac:dyDescent="0.4">
      <c r="A17" s="4" t="s">
        <v>86</v>
      </c>
      <c r="B17" s="4" t="s">
        <v>74</v>
      </c>
      <c r="C17" s="6">
        <v>865</v>
      </c>
      <c r="D17" s="6">
        <v>1228</v>
      </c>
      <c r="E17" s="6">
        <v>6700</v>
      </c>
      <c r="F17" s="6">
        <v>94</v>
      </c>
      <c r="G17" s="6">
        <f>E17*F17</f>
        <v>629800</v>
      </c>
    </row>
    <row r="18" spans="1:7" outlineLevel="3" x14ac:dyDescent="0.4">
      <c r="A18" s="4" t="s">
        <v>84</v>
      </c>
      <c r="B18" s="4" t="s">
        <v>74</v>
      </c>
      <c r="C18" s="6">
        <v>738</v>
      </c>
      <c r="D18" s="6">
        <v>1068</v>
      </c>
      <c r="E18" s="6">
        <v>5300</v>
      </c>
      <c r="F18" s="6">
        <v>108</v>
      </c>
      <c r="G18" s="6">
        <f>E18*F18</f>
        <v>572400</v>
      </c>
    </row>
    <row r="19" spans="1:7" outlineLevel="2" x14ac:dyDescent="0.4">
      <c r="A19" s="35"/>
      <c r="B19" s="37" t="s">
        <v>201</v>
      </c>
      <c r="C19" s="36"/>
      <c r="D19" s="36"/>
      <c r="E19" s="36"/>
      <c r="F19" s="36">
        <f>SUBTOTAL(4,F15:F18)</f>
        <v>139</v>
      </c>
      <c r="G19" s="36"/>
    </row>
    <row r="20" spans="1:7" outlineLevel="1" x14ac:dyDescent="0.4">
      <c r="A20" s="35"/>
      <c r="B20" s="37" t="s">
        <v>197</v>
      </c>
      <c r="C20" s="36">
        <f>SUBTOTAL(1,C15:C18)</f>
        <v>836.25</v>
      </c>
      <c r="D20" s="36">
        <f>SUBTOTAL(1,D15:D18)</f>
        <v>1187.25</v>
      </c>
      <c r="E20" s="36"/>
      <c r="F20" s="36"/>
      <c r="G20" s="36"/>
    </row>
    <row r="21" spans="1:7" x14ac:dyDescent="0.4">
      <c r="A21" s="35"/>
      <c r="B21" s="37" t="s">
        <v>202</v>
      </c>
      <c r="C21" s="36"/>
      <c r="D21" s="36"/>
      <c r="E21" s="36"/>
      <c r="F21" s="36">
        <f>SUBTOTAL(4,F4:F18)</f>
        <v>196</v>
      </c>
      <c r="G21" s="36"/>
    </row>
    <row r="22" spans="1:7" x14ac:dyDescent="0.4">
      <c r="A22" s="35"/>
      <c r="B22" s="37" t="s">
        <v>198</v>
      </c>
      <c r="C22" s="36">
        <f>SUBTOTAL(1,C4:C18)</f>
        <v>600.81818181818187</v>
      </c>
      <c r="D22" s="36">
        <f>SUBTOTAL(1,D4:D18)</f>
        <v>874.72727272727275</v>
      </c>
      <c r="E22" s="36"/>
      <c r="F22" s="36"/>
      <c r="G22" s="36"/>
    </row>
  </sheetData>
  <sortState ref="A4:G14">
    <sortCondition ref="B4:B14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F13"/>
  <sheetViews>
    <sheetView showGridLines="0" workbookViewId="0">
      <selection activeCell="H23" sqref="H23"/>
    </sheetView>
  </sheetViews>
  <sheetFormatPr defaultRowHeight="17.399999999999999" outlineLevelRow="1" outlineLevelCol="1" x14ac:dyDescent="0.4"/>
  <cols>
    <col min="3" max="3" width="7.796875" customWidth="1"/>
    <col min="4" max="6" width="10.69921875" bestFit="1" customWidth="1" outlineLevel="1"/>
  </cols>
  <sheetData>
    <row r="1" spans="2:6" ht="18" thickBot="1" x14ac:dyDescent="0.45"/>
    <row r="2" spans="2:6" x14ac:dyDescent="0.4">
      <c r="B2" s="43" t="s">
        <v>208</v>
      </c>
      <c r="C2" s="44"/>
      <c r="D2" s="50"/>
      <c r="E2" s="50"/>
      <c r="F2" s="50"/>
    </row>
    <row r="3" spans="2:6" collapsed="1" x14ac:dyDescent="0.4">
      <c r="B3" s="42"/>
      <c r="C3" s="42"/>
      <c r="D3" s="51" t="s">
        <v>210</v>
      </c>
      <c r="E3" s="51" t="s">
        <v>215</v>
      </c>
      <c r="F3" s="51" t="s">
        <v>216</v>
      </c>
    </row>
    <row r="4" spans="2:6" ht="46.8" hidden="1" outlineLevel="1" x14ac:dyDescent="0.4">
      <c r="B4" s="46"/>
      <c r="C4" s="46"/>
      <c r="D4" s="38"/>
      <c r="E4" s="53" t="s">
        <v>207</v>
      </c>
      <c r="F4" s="53" t="s">
        <v>207</v>
      </c>
    </row>
    <row r="5" spans="2:6" x14ac:dyDescent="0.4">
      <c r="B5" s="47" t="s">
        <v>209</v>
      </c>
      <c r="C5" s="48"/>
      <c r="D5" s="45"/>
      <c r="E5" s="45"/>
      <c r="F5" s="45"/>
    </row>
    <row r="6" spans="2:6" outlineLevel="1" x14ac:dyDescent="0.4">
      <c r="B6" s="46"/>
      <c r="C6" s="46" t="s">
        <v>203</v>
      </c>
      <c r="D6" s="39">
        <v>0.15</v>
      </c>
      <c r="E6" s="52">
        <v>0.18</v>
      </c>
      <c r="F6" s="52">
        <v>0.12</v>
      </c>
    </row>
    <row r="7" spans="2:6" x14ac:dyDescent="0.4">
      <c r="B7" s="47" t="s">
        <v>211</v>
      </c>
      <c r="C7" s="48"/>
      <c r="D7" s="45"/>
      <c r="E7" s="45"/>
      <c r="F7" s="45"/>
    </row>
    <row r="8" spans="2:6" outlineLevel="1" x14ac:dyDescent="0.4">
      <c r="B8" s="46"/>
      <c r="C8" s="46" t="s">
        <v>204</v>
      </c>
      <c r="D8" s="40">
        <v>1622205</v>
      </c>
      <c r="E8" s="40">
        <v>1946646</v>
      </c>
      <c r="F8" s="40">
        <v>1297764</v>
      </c>
    </row>
    <row r="9" spans="2:6" outlineLevel="1" x14ac:dyDescent="0.4">
      <c r="B9" s="46"/>
      <c r="C9" s="46" t="s">
        <v>205</v>
      </c>
      <c r="D9" s="40">
        <v>1917855</v>
      </c>
      <c r="E9" s="40">
        <v>2301426</v>
      </c>
      <c r="F9" s="40">
        <v>1534284</v>
      </c>
    </row>
    <row r="10" spans="2:6" ht="18" outlineLevel="1" thickBot="1" x14ac:dyDescent="0.45">
      <c r="B10" s="49"/>
      <c r="C10" s="49" t="s">
        <v>206</v>
      </c>
      <c r="D10" s="41">
        <v>1951380</v>
      </c>
      <c r="E10" s="41">
        <v>2341656</v>
      </c>
      <c r="F10" s="41">
        <v>1561104</v>
      </c>
    </row>
    <row r="11" spans="2:6" x14ac:dyDescent="0.4">
      <c r="B11" t="s">
        <v>212</v>
      </c>
    </row>
    <row r="12" spans="2:6" x14ac:dyDescent="0.4">
      <c r="B12" t="s">
        <v>213</v>
      </c>
    </row>
    <row r="13" spans="2:6" x14ac:dyDescent="0.4">
      <c r="B13" t="s">
        <v>214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J7" sqref="J7"/>
    </sheetView>
  </sheetViews>
  <sheetFormatPr defaultRowHeight="17.399999999999999" x14ac:dyDescent="0.4"/>
  <cols>
    <col min="1" max="1" width="9.5" bestFit="1" customWidth="1"/>
    <col min="2" max="2" width="9.5" customWidth="1"/>
    <col min="4" max="4" width="11.69921875" bestFit="1" customWidth="1"/>
    <col min="5" max="5" width="10.59765625" bestFit="1" customWidth="1"/>
  </cols>
  <sheetData>
    <row r="1" spans="1:7" ht="21" x14ac:dyDescent="0.4">
      <c r="A1" s="56" t="s">
        <v>88</v>
      </c>
      <c r="B1" s="56"/>
      <c r="C1" s="56"/>
      <c r="D1" s="56"/>
      <c r="E1" s="56"/>
    </row>
    <row r="3" spans="1:7" x14ac:dyDescent="0.4">
      <c r="A3" s="4" t="s">
        <v>87</v>
      </c>
      <c r="B3" s="4" t="s">
        <v>90</v>
      </c>
      <c r="C3" s="4" t="s">
        <v>89</v>
      </c>
      <c r="D3" s="4" t="s">
        <v>27</v>
      </c>
      <c r="E3" s="4" t="s">
        <v>45</v>
      </c>
      <c r="G3" s="10" t="s">
        <v>98</v>
      </c>
    </row>
    <row r="4" spans="1:7" x14ac:dyDescent="0.4">
      <c r="A4" s="9">
        <v>45293</v>
      </c>
      <c r="B4" s="9" t="s">
        <v>91</v>
      </c>
      <c r="C4" s="6">
        <v>163</v>
      </c>
      <c r="D4" s="6">
        <v>2575400</v>
      </c>
      <c r="E4" s="6">
        <f>D4*$G$4</f>
        <v>386310</v>
      </c>
      <c r="G4" s="11">
        <v>0.15</v>
      </c>
    </row>
    <row r="5" spans="1:7" x14ac:dyDescent="0.4">
      <c r="A5" s="9">
        <v>45299</v>
      </c>
      <c r="B5" s="9" t="s">
        <v>92</v>
      </c>
      <c r="C5" s="6">
        <v>86</v>
      </c>
      <c r="D5" s="6">
        <v>1900600</v>
      </c>
      <c r="E5" s="6">
        <f t="shared" ref="E5:E7" si="0">D5*$G$4</f>
        <v>285090</v>
      </c>
    </row>
    <row r="6" spans="1:7" x14ac:dyDescent="0.4">
      <c r="A6" s="9">
        <v>45307</v>
      </c>
      <c r="B6" s="9" t="s">
        <v>93</v>
      </c>
      <c r="C6" s="6">
        <v>204</v>
      </c>
      <c r="D6" s="6">
        <v>3978000</v>
      </c>
      <c r="E6" s="6">
        <f t="shared" si="0"/>
        <v>596700</v>
      </c>
    </row>
    <row r="7" spans="1:7" x14ac:dyDescent="0.4">
      <c r="A7" s="9">
        <v>45316</v>
      </c>
      <c r="B7" s="9" t="s">
        <v>94</v>
      </c>
      <c r="C7" s="6">
        <v>129</v>
      </c>
      <c r="D7" s="6">
        <v>2360700</v>
      </c>
      <c r="E7" s="6">
        <f t="shared" si="0"/>
        <v>354105</v>
      </c>
    </row>
    <row r="8" spans="1:7" x14ac:dyDescent="0.4">
      <c r="A8" s="60" t="s">
        <v>95</v>
      </c>
      <c r="B8" s="60"/>
      <c r="C8" s="12">
        <f>SUM(C4:C7)</f>
        <v>582</v>
      </c>
      <c r="D8" s="12">
        <f t="shared" ref="D8:E8" si="1">SUM(D4:D7)</f>
        <v>10814700</v>
      </c>
      <c r="E8" s="12">
        <f t="shared" si="1"/>
        <v>1622205</v>
      </c>
    </row>
    <row r="9" spans="1:7" x14ac:dyDescent="0.4">
      <c r="A9" s="9">
        <v>45327</v>
      </c>
      <c r="B9" s="9" t="s">
        <v>91</v>
      </c>
      <c r="C9" s="6">
        <v>153</v>
      </c>
      <c r="D9" s="6">
        <v>2417400</v>
      </c>
      <c r="E9" s="6">
        <f>D9*$G$4</f>
        <v>362610</v>
      </c>
    </row>
    <row r="10" spans="1:7" x14ac:dyDescent="0.4">
      <c r="A10" s="9">
        <v>45332</v>
      </c>
      <c r="B10" s="9" t="s">
        <v>92</v>
      </c>
      <c r="C10" s="6">
        <v>111</v>
      </c>
      <c r="D10" s="6">
        <v>2453100</v>
      </c>
      <c r="E10" s="6">
        <f t="shared" ref="E10:E12" si="2">D10*$G$4</f>
        <v>367965</v>
      </c>
    </row>
    <row r="11" spans="1:7" x14ac:dyDescent="0.4">
      <c r="A11" s="9">
        <v>45340</v>
      </c>
      <c r="B11" s="9" t="s">
        <v>93</v>
      </c>
      <c r="C11" s="6">
        <v>252</v>
      </c>
      <c r="D11" s="6">
        <v>4914000</v>
      </c>
      <c r="E11" s="6">
        <f t="shared" si="2"/>
        <v>737100</v>
      </c>
    </row>
    <row r="12" spans="1:7" x14ac:dyDescent="0.4">
      <c r="A12" s="9">
        <v>45348</v>
      </c>
      <c r="B12" s="9" t="s">
        <v>94</v>
      </c>
      <c r="C12" s="6">
        <v>164</v>
      </c>
      <c r="D12" s="6">
        <v>3001200</v>
      </c>
      <c r="E12" s="6">
        <f t="shared" si="2"/>
        <v>450180</v>
      </c>
    </row>
    <row r="13" spans="1:7" x14ac:dyDescent="0.4">
      <c r="A13" s="60" t="s">
        <v>96</v>
      </c>
      <c r="B13" s="60"/>
      <c r="C13" s="12">
        <f>SUM(C9:C12)</f>
        <v>680</v>
      </c>
      <c r="D13" s="12">
        <f t="shared" ref="D13:E13" si="3">SUM(D9:D12)</f>
        <v>12785700</v>
      </c>
      <c r="E13" s="12">
        <f t="shared" si="3"/>
        <v>1917855</v>
      </c>
    </row>
    <row r="14" spans="1:7" x14ac:dyDescent="0.4">
      <c r="A14" s="9">
        <v>45355</v>
      </c>
      <c r="B14" s="9" t="s">
        <v>91</v>
      </c>
      <c r="C14" s="6">
        <v>186</v>
      </c>
      <c r="D14" s="6">
        <v>2938800</v>
      </c>
      <c r="E14" s="6">
        <f>D14*$G$4</f>
        <v>440820</v>
      </c>
    </row>
    <row r="15" spans="1:7" x14ac:dyDescent="0.4">
      <c r="A15" s="9">
        <v>45363</v>
      </c>
      <c r="B15" s="9" t="s">
        <v>92</v>
      </c>
      <c r="C15" s="6">
        <v>132</v>
      </c>
      <c r="D15" s="6">
        <v>2917200</v>
      </c>
      <c r="E15" s="6">
        <f t="shared" ref="E15:E17" si="4">D15*$G$4</f>
        <v>437580</v>
      </c>
    </row>
    <row r="16" spans="1:7" x14ac:dyDescent="0.4">
      <c r="A16" s="9">
        <v>45371</v>
      </c>
      <c r="B16" s="9" t="s">
        <v>93</v>
      </c>
      <c r="C16" s="6">
        <v>227</v>
      </c>
      <c r="D16" s="6">
        <v>4426500</v>
      </c>
      <c r="E16" s="6">
        <f t="shared" si="4"/>
        <v>663975</v>
      </c>
    </row>
    <row r="17" spans="1:5" x14ac:dyDescent="0.4">
      <c r="A17" s="9">
        <v>45380</v>
      </c>
      <c r="B17" s="9" t="s">
        <v>94</v>
      </c>
      <c r="C17" s="6">
        <v>149</v>
      </c>
      <c r="D17" s="6">
        <v>2726700</v>
      </c>
      <c r="E17" s="6">
        <f t="shared" si="4"/>
        <v>409005</v>
      </c>
    </row>
    <row r="18" spans="1:5" x14ac:dyDescent="0.4">
      <c r="A18" s="60" t="s">
        <v>97</v>
      </c>
      <c r="B18" s="60"/>
      <c r="C18" s="12">
        <f>SUM(C14:C17)</f>
        <v>694</v>
      </c>
      <c r="D18" s="12">
        <f t="shared" ref="D18:E18" si="5">SUM(D14:D17)</f>
        <v>13009200</v>
      </c>
      <c r="E18" s="12">
        <f t="shared" si="5"/>
        <v>1951380</v>
      </c>
    </row>
  </sheetData>
  <scenarios current="1" sqref="E8 E13 E18">
    <scenario name="세율인상" locked="1" count="1" user="LG" comment="만든 사람 LG 날짜 2025-02-23">
      <inputCells r="G4" val="0.18" numFmtId="9"/>
    </scenario>
    <scenario name="세율인하" locked="1" count="1" user="LG" comment="만든 사람 LG 날짜 2025-02-23">
      <inputCells r="G4" val="0.12" numFmtId="9"/>
    </scenario>
  </scenarios>
  <mergeCells count="4">
    <mergeCell ref="A8:B8"/>
    <mergeCell ref="A13:B13"/>
    <mergeCell ref="A18:B18"/>
    <mergeCell ref="A1:E1"/>
  </mergeCells>
  <phoneticPr fontId="1" type="noConversion"/>
  <pageMargins left="0.7" right="0.7" top="0.75" bottom="0.75" header="0.3" footer="0.3"/>
  <ignoredErrors>
    <ignoredError sqref="E8 E13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1"/>
  <sheetViews>
    <sheetView workbookViewId="0">
      <selection activeCell="F17" sqref="F17"/>
    </sheetView>
  </sheetViews>
  <sheetFormatPr defaultRowHeight="17.399999999999999" x14ac:dyDescent="0.4"/>
  <cols>
    <col min="2" max="2" width="10.59765625" bestFit="1" customWidth="1"/>
    <col min="3" max="3" width="12.296875" bestFit="1" customWidth="1"/>
    <col min="4" max="5" width="9.09765625" bestFit="1" customWidth="1"/>
    <col min="6" max="6" width="10.59765625" bestFit="1" customWidth="1"/>
  </cols>
  <sheetData>
    <row r="1" spans="1:6" ht="21" x14ac:dyDescent="0.4">
      <c r="A1" s="56" t="s">
        <v>40</v>
      </c>
      <c r="B1" s="56"/>
      <c r="C1" s="56"/>
      <c r="D1" s="56"/>
      <c r="E1" s="56"/>
      <c r="F1" s="56"/>
    </row>
    <row r="3" spans="1:6" x14ac:dyDescent="0.4">
      <c r="A3" s="54" t="s">
        <v>41</v>
      </c>
      <c r="B3" s="54" t="s">
        <v>42</v>
      </c>
      <c r="C3" s="54" t="s">
        <v>44</v>
      </c>
      <c r="D3" s="54" t="s">
        <v>43</v>
      </c>
      <c r="E3" s="54" t="s">
        <v>45</v>
      </c>
      <c r="F3" s="54" t="s">
        <v>46</v>
      </c>
    </row>
    <row r="4" spans="1:6" x14ac:dyDescent="0.4">
      <c r="A4" s="4" t="s">
        <v>47</v>
      </c>
      <c r="B4" s="6">
        <v>2820000</v>
      </c>
      <c r="C4" s="6">
        <v>687000</v>
      </c>
      <c r="D4" s="6">
        <v>200000</v>
      </c>
      <c r="E4" s="6">
        <v>500400</v>
      </c>
      <c r="F4" s="7">
        <f>B4+C4+D4-E4</f>
        <v>3206600</v>
      </c>
    </row>
    <row r="5" spans="1:6" x14ac:dyDescent="0.4">
      <c r="A5" s="4" t="s">
        <v>48</v>
      </c>
      <c r="B5" s="6">
        <v>3425000</v>
      </c>
      <c r="C5" s="6">
        <v>840000</v>
      </c>
      <c r="D5" s="6">
        <v>200000</v>
      </c>
      <c r="E5" s="6">
        <v>602800</v>
      </c>
      <c r="F5" s="7">
        <f t="shared" ref="F5:F11" si="0">B5+C5+D5-E5</f>
        <v>3862200</v>
      </c>
    </row>
    <row r="6" spans="1:6" x14ac:dyDescent="0.4">
      <c r="A6" s="4" t="s">
        <v>49</v>
      </c>
      <c r="B6" s="6">
        <v>3170000</v>
      </c>
      <c r="C6" s="6">
        <v>504000</v>
      </c>
      <c r="D6" s="6">
        <v>200000</v>
      </c>
      <c r="E6" s="6">
        <v>523000</v>
      </c>
      <c r="F6" s="7">
        <f t="shared" si="0"/>
        <v>3351000</v>
      </c>
    </row>
    <row r="7" spans="1:6" x14ac:dyDescent="0.4">
      <c r="A7" s="4" t="s">
        <v>50</v>
      </c>
      <c r="B7" s="6">
        <v>3726000</v>
      </c>
      <c r="C7" s="6">
        <v>600000</v>
      </c>
      <c r="D7" s="6">
        <v>200000</v>
      </c>
      <c r="E7" s="6">
        <v>611000</v>
      </c>
      <c r="F7" s="7">
        <f t="shared" si="0"/>
        <v>3915000</v>
      </c>
    </row>
    <row r="8" spans="1:6" x14ac:dyDescent="0.4">
      <c r="A8" s="4" t="s">
        <v>51</v>
      </c>
      <c r="B8" s="6">
        <v>2768000</v>
      </c>
      <c r="C8" s="6">
        <v>705000</v>
      </c>
      <c r="D8" s="6">
        <v>200000</v>
      </c>
      <c r="E8" s="6">
        <v>495900</v>
      </c>
      <c r="F8" s="7">
        <f t="shared" si="0"/>
        <v>3177100</v>
      </c>
    </row>
    <row r="9" spans="1:6" x14ac:dyDescent="0.4">
      <c r="A9" s="4" t="s">
        <v>52</v>
      </c>
      <c r="B9" s="6">
        <v>3350000</v>
      </c>
      <c r="C9" s="6">
        <v>590000</v>
      </c>
      <c r="D9" s="6">
        <v>200000</v>
      </c>
      <c r="E9" s="6">
        <v>558900</v>
      </c>
      <c r="F9" s="7">
        <f t="shared" si="0"/>
        <v>3581100</v>
      </c>
    </row>
    <row r="10" spans="1:6" x14ac:dyDescent="0.4">
      <c r="A10" s="4" t="s">
        <v>53</v>
      </c>
      <c r="B10" s="6">
        <v>2790000</v>
      </c>
      <c r="C10" s="6">
        <v>570000</v>
      </c>
      <c r="D10" s="6">
        <v>200000</v>
      </c>
      <c r="E10" s="6">
        <v>480600</v>
      </c>
      <c r="F10" s="7">
        <f t="shared" si="0"/>
        <v>3079400</v>
      </c>
    </row>
    <row r="11" spans="1:6" x14ac:dyDescent="0.4">
      <c r="A11" s="4" t="s">
        <v>54</v>
      </c>
      <c r="B11" s="6">
        <v>3812000</v>
      </c>
      <c r="C11" s="6">
        <v>627000</v>
      </c>
      <c r="D11" s="6">
        <v>200000</v>
      </c>
      <c r="E11" s="6">
        <v>626300</v>
      </c>
      <c r="F11" s="7">
        <f t="shared" si="0"/>
        <v>4012700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실수령액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2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7" workbookViewId="0">
      <selection activeCell="M25" sqref="M25"/>
    </sheetView>
  </sheetViews>
  <sheetFormatPr defaultRowHeight="17.399999999999999" x14ac:dyDescent="0.4"/>
  <cols>
    <col min="4" max="4" width="11.796875" bestFit="1" customWidth="1"/>
  </cols>
  <sheetData>
    <row r="1" spans="1:4" ht="21" x14ac:dyDescent="0.4">
      <c r="A1" s="56" t="s">
        <v>56</v>
      </c>
      <c r="B1" s="56"/>
      <c r="C1" s="56"/>
      <c r="D1" s="56"/>
    </row>
    <row r="3" spans="1:4" x14ac:dyDescent="0.4">
      <c r="A3" s="4" t="s">
        <v>59</v>
      </c>
      <c r="B3" s="4" t="s">
        <v>57</v>
      </c>
      <c r="C3" s="4" t="s">
        <v>58</v>
      </c>
      <c r="D3" s="4" t="s">
        <v>27</v>
      </c>
    </row>
    <row r="4" spans="1:4" x14ac:dyDescent="0.4">
      <c r="A4" s="4" t="s">
        <v>60</v>
      </c>
      <c r="B4" s="8">
        <v>3957</v>
      </c>
      <c r="C4" s="8">
        <v>34</v>
      </c>
      <c r="D4" s="8">
        <f>B4*12500</f>
        <v>49462500</v>
      </c>
    </row>
    <row r="5" spans="1:4" x14ac:dyDescent="0.4">
      <c r="A5" s="4" t="s">
        <v>61</v>
      </c>
      <c r="B5" s="8">
        <v>5602</v>
      </c>
      <c r="C5" s="8">
        <v>51</v>
      </c>
      <c r="D5" s="8">
        <f t="shared" ref="D5:D9" si="0">B5*12500</f>
        <v>70025000</v>
      </c>
    </row>
    <row r="6" spans="1:4" x14ac:dyDescent="0.4">
      <c r="A6" s="4" t="s">
        <v>62</v>
      </c>
      <c r="B6" s="8">
        <v>5133</v>
      </c>
      <c r="C6" s="8">
        <v>22</v>
      </c>
      <c r="D6" s="8">
        <f t="shared" si="0"/>
        <v>64162500</v>
      </c>
    </row>
    <row r="7" spans="1:4" x14ac:dyDescent="0.4">
      <c r="A7" s="4" t="s">
        <v>63</v>
      </c>
      <c r="B7" s="8">
        <v>4320</v>
      </c>
      <c r="C7" s="8">
        <v>46</v>
      </c>
      <c r="D7" s="8">
        <f t="shared" si="0"/>
        <v>54000000</v>
      </c>
    </row>
    <row r="8" spans="1:4" x14ac:dyDescent="0.4">
      <c r="A8" s="4" t="s">
        <v>64</v>
      </c>
      <c r="B8" s="8">
        <v>6584</v>
      </c>
      <c r="C8" s="8">
        <v>63</v>
      </c>
      <c r="D8" s="8">
        <f t="shared" si="0"/>
        <v>82300000</v>
      </c>
    </row>
    <row r="9" spans="1:4" x14ac:dyDescent="0.4">
      <c r="A9" s="4" t="s">
        <v>65</v>
      </c>
      <c r="B9" s="8">
        <v>5869</v>
      </c>
      <c r="C9" s="8">
        <v>49</v>
      </c>
      <c r="D9" s="8">
        <f t="shared" si="0"/>
        <v>73362500</v>
      </c>
    </row>
    <row r="10" spans="1:4" x14ac:dyDescent="0.4">
      <c r="A10" s="4" t="s">
        <v>55</v>
      </c>
      <c r="B10" s="8">
        <f>SUM(B4:B9)</f>
        <v>31465</v>
      </c>
      <c r="C10" s="8">
        <f t="shared" ref="C10:D10" si="1">SUM(C4:C9)</f>
        <v>265</v>
      </c>
      <c r="D10" s="8">
        <f t="shared" si="1"/>
        <v>393312500</v>
      </c>
    </row>
  </sheetData>
  <mergeCells count="1">
    <mergeCell ref="A1:D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소계1월</vt:lpstr>
      <vt:lpstr>소계2월</vt:lpstr>
      <vt:lpstr>소계3월</vt:lpstr>
      <vt:lpstr>열람권수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LG</cp:lastModifiedBy>
  <dcterms:created xsi:type="dcterms:W3CDTF">2024-04-04T05:45:49Z</dcterms:created>
  <dcterms:modified xsi:type="dcterms:W3CDTF">2025-02-23T08:30:32Z</dcterms:modified>
</cp:coreProperties>
</file>