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앵두6\Desktop\"/>
    </mc:Choice>
  </mc:AlternateContent>
  <xr:revisionPtr revIDLastSave="0" documentId="8_{EF08A814-4A39-4BDC-9679-3660D7B53BF7}" xr6:coauthVersionLast="47" xr6:coauthVersionMax="47" xr10:uidLastSave="{00000000-0000-0000-0000-000000000000}"/>
  <bookViews>
    <workbookView xWindow="-120" yWindow="-120" windowWidth="38640" windowHeight="21120" activeTab="11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'기본작업-2'!$A$4:$G$10</definedName>
  </definedNames>
  <calcPr calcId="191029"/>
  <pivotCaches>
    <pivotCache cacheId="3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12" l="1"/>
  <c r="G6" i="12"/>
  <c r="G7" i="12"/>
  <c r="G8" i="12"/>
  <c r="G9" i="12"/>
  <c r="G4" i="12"/>
  <c r="G4" i="10"/>
  <c r="G17" i="5"/>
  <c r="G10" i="5"/>
  <c r="G6" i="5"/>
  <c r="G19" i="5" s="1"/>
  <c r="F18" i="5"/>
  <c r="E18" i="5"/>
  <c r="F11" i="5"/>
  <c r="E11" i="5"/>
  <c r="F7" i="5"/>
  <c r="F20" i="5" s="1"/>
  <c r="E7" i="5"/>
  <c r="E20" i="5" s="1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3" i="2" a="1"/>
  <c r="C3" i="2" s="1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<sst xmlns="http://schemas.openxmlformats.org/spreadsheetml/2006/main" count="529" uniqueCount="328">
  <si>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</si>
  <si>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</si>
  <si>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</si>
  <si>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</si>
  <si>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</si>
  <si>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</si>
  <si>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</si>
  <si>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</si>
  <si>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</si>
  <si>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</si>
  <si>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</si>
  <si>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</si>
  <si>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</si>
  <si>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</si>
  <si>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</si>
  <si>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</si>
  <si>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</si>
  <si>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</si>
  <si>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</si>
  <si>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</si>
  <si>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</si>
  <si>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</si>
  <si>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</si>
  <si>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</si>
  <si>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</si>
  <si>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</si>
  <si>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</si>
  <si>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</si>
  <si>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</si>
  <si>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</si>
  <si>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</si>
  <si>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</si>
  <si>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</si>
  <si>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</si>
  <si>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</si>
  <si>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</si>
  <si>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</si>
  <si>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</si>
  <si>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</si>
  <si>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</si>
  <si>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</si>
  <si>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</si>
  <si>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</si>
  <si>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</si>
  <si>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</si>
  <si>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</si>
  <si>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</si>
  <si>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</si>
  <si>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</si>
  <si>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</si>
  <si>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</si>
  <si>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</si>
  <si>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</si>
  <si>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</si>
  <si>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</si>
  <si>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</si>
  <si>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</si>
  <si>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</si>
  <si>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</si>
  <si>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</si>
  <si>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</si>
  <si>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</si>
  <si>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</si>
  <si>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</si>
  <si>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</si>
  <si>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</si>
  <si>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</si>
  <si>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</si>
  <si>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</si>
  <si>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</si>
  <si>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</si>
  <si>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</si>
  <si>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</si>
  <si>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</si>
  <si>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</si>
  <si>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</si>
  <si>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</si>
  <si>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</si>
  <si>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</si>
  <si>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</si>
  <si>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</si>
  <si>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</si>
  <si>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</si>
  <si>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</si>
  <si>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</si>
  <si>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</si>
  <si>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</si>
  <si>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</si>
  <si>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</si>
  <si>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</si>
  <si>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</si>
  <si>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</si>
  <si>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</si>
  <si>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</si>
  <si>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</si>
  <si>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</si>
  <si>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</si>
  <si>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</si>
  <si>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</si>
  <si>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</si>
  <si>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</si>
  <si>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</si>
  <si>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</si>
  <si>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</si>
  <si>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</si>
  <si>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</si>
  <si>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</si>
  <si>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</si>
  <si>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</si>
  <si>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</si>
  <si>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</si>
  <si>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</si>
  <si>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</si>
  <si>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</si>
  <si>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</si>
  <si>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</si>
  <si>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</si>
  <si>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</si>
  <si>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</si>
  <si>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</si>
  <si>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</si>
  <si>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</si>
  <si>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</si>
  <si>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</si>
  <si>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</si>
  <si>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</si>
  <si>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</si>
  <si>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</si>
  <si>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</si>
  <si>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</si>
  <si>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</si>
  <si>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</si>
  <si>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</si>
  <si>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</si>
  <si>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</si>
  <si>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</si>
  <si>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</si>
  <si>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</si>
  <si>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</si>
  <si>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</si>
  <si>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</si>
  <si>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</si>
  <si>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</si>
  <si>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</si>
  <si>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</si>
  <si>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</si>
  <si>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</si>
  <si>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</si>
  <si>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</si>
  <si>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</si>
  <si>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</si>
  <si>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</si>
  <si>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</si>
  <si>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</si>
  <si>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</si>
  <si>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</si>
  <si>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</si>
  <si>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</si>
  <si>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</si>
  <si>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</si>
  <si>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</si>
  <si>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</si>
  <si>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</si>
  <si>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</si>
  <si>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</si>
  <si>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</si>
  <si>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</si>
  <si>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</si>
  <si>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</si>
  <si>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</si>
  <si>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</si>
  <si>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</si>
  <si>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</si>
  <si>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</si>
  <si>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</si>
  <si>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</si>
  <si>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</si>
  <si>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</si>
  <si>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</si>
  <si>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</si>
  <si>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</si>
  <si>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</si>
  <si>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</si>
  <si>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</si>
  <si>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</si>
  <si>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</si>
  <si>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</si>
  <si>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</si>
  <si>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</si>
  <si>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</si>
  <si>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</si>
  <si>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</si>
  <si>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</si>
  <si>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</si>
  <si>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</si>
  <si>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</si>
  <si>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</si>
  <si>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</si>
  <si>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</si>
  <si>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</si>
  <si>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</si>
  <si>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</si>
  <si>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</si>
  <si>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</si>
  <si>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</si>
  <si>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</si>
  <si>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</si>
  <si>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</si>
  <si>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</si>
  <si>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</si>
  <si>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</si>
  <si>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</si>
  <si>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</si>
  <si>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</si>
  <si>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</si>
  <si>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</si>
  <si>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</si>
  <si>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</si>
  <si>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</si>
  <si>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</si>
  <si>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</si>
  <si>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</si>
  <si>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</si>
  <si>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</si>
  <si>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</si>
  <si>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</si>
  <si>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</si>
  <si>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</si>
  <si>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</si>
  <si>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</si>
  <si>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</si>
  <si>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</si>
  <si>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</si>
  <si>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</si>
  <si>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</si>
  <si>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</si>
  <si>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</si>
  <si>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</si>
  <si>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</si>
  <si>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</si>
  <si>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</si>
  <si>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</si>
  <si>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</si>
  <si>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</si>
  <si>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</si>
  <si>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</si>
  <si>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</si>
  <si>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</si>
  <si>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</si>
  <si>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</si>
  <si>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</si>
  <si>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</si>
  <si>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</si>
  <si>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</si>
  <si>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</si>
  <si>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</si>
  <si>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</si>
  <si>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</si>
  <si>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</si>
  <si>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</si>
  <si>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</si>
  <si>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</si>
  <si>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</si>
  <si>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</si>
  <si>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</si>
  <si>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</si>
  <si>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</si>
  <si>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</si>
  <si>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</si>
  <si>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</si>
  <si>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</si>
  <si>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</si>
  <si>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</si>
  <si>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</si>
  <si>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</si>
  <si>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</si>
  <si>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</si>
  <si>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</si>
  <si>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</si>
  <si>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</si>
  <si>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</si>
  <si>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</si>
  <si>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</si>
  <si>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</si>
  <si>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</si>
  <si>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</si>
  <si>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</si>
  <si>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</si>
  <si>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</si>
  <si>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</si>
  <si>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</si>
  <si>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</si>
  <si>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</si>
  <si>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</si>
  <si>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</si>
  <si>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</si>
  <si>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</si>
  <si>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</si>
  <si>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</si>
  <si>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&lt;=50</t>
    <phoneticPr fontId="1" type="noConversion"/>
  </si>
  <si>
    <t>차월이월</t>
    <phoneticPr fontId="1" type="noConversion"/>
  </si>
  <si>
    <t>매출수량평균</t>
    <phoneticPr fontId="1" type="noConversion"/>
  </si>
  <si>
    <t>부장 요약</t>
  </si>
  <si>
    <t>과장 요약</t>
  </si>
  <si>
    <t>사원 요약</t>
  </si>
  <si>
    <t>총합계</t>
  </si>
  <si>
    <t>부장 최대</t>
  </si>
  <si>
    <t>과장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</si>
  <si>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</si>
  <si>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</si>
  <si>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</si>
  <si>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</si>
  <si>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</si>
  <si>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</si>
  <si>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</si>
  <si>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$G$16</t>
  </si>
  <si>
    <t>이지형부장</t>
  </si>
  <si>
    <t>오지명부장</t>
  </si>
  <si>
    <t>상여급/공제계비율인하</t>
  </si>
  <si>
    <t>만든 사람 앵두6 날짜 2025-12-03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</si>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</sst>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2" applyAlignment="1">
      <alignment horizontal="center" vertical="center"/>
    </xf>
    <xf numFmtId="177" fontId="0" fillId="0" borderId="1" xfId="0" applyNumberFormat="1" applyBorder="1">
      <alignment vertical="center"/>
    </xf>
    <xf numFmtId="0" fontId="2" fillId="3" borderId="3" xfId="3" applyBorder="1" applyAlignment="1">
      <alignment horizontal="center" vertical="center"/>
    </xf>
    <xf numFmtId="0" fontId="2" fillId="3" borderId="4" xfId="3" applyBorder="1" applyAlignment="1">
      <alignment horizontal="center" vertical="center"/>
    </xf>
    <xf numFmtId="0" fontId="2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0" xfId="0" applyNumberFormat="1">
      <alignment vertical="center"/>
    </xf>
    <xf numFmtId="41" fontId="0" fillId="0" borderId="0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123825</xdr:colOff>
          <xdr:row>10</xdr:row>
          <xdr:rowOff>66675</xdr:rowOff>
        </xdr:from>
        <xdr:to>
          <xdr:col>2</xdr:col>
          <xdr:colOff>657225</xdr:colOff>
          <xdr:row>11</xdr:row>
          <xdr:rowOff>171450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A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66675</xdr:colOff>
      <xdr:row>10</xdr:row>
      <xdr:rowOff>57150</xdr:rowOff>
    </xdr:from>
    <xdr:to>
      <xdr:col>5</xdr:col>
      <xdr:colOff>600075</xdr:colOff>
      <xdr:row>11</xdr:row>
      <xdr:rowOff>161925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401EAC46-07B7-46D9-8A67-3B748A4CAE2B}"/>
            </a:ext>
          </a:extLst>
        </xdr:cNvPr>
        <xdr:cNvSpPr/>
      </xdr:nvSpPr>
      <xdr:spPr>
        <a:xfrm>
          <a:off x="2962275" y="2200275"/>
          <a:ext cx="1257300" cy="3143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앵두6" refreshedDate="45994.666265509259" createdVersion="7" refreshedVersion="7" minRefreshableVersion="3" recordCount="8" xr:uid="{F255BAF1-502F-46B8-A412-F9ED2EF98BA4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0C558A-115A-4F01-A794-80DC8AE1B4DE}" name="피벗 테이블1" cacheId="3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G9" sqref="G9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3">
      <c r="A4" s="2" t="s">
        <v>279</v>
      </c>
      <c r="B4" s="2" t="s">
        <v>285</v>
      </c>
      <c r="C4" s="2" t="s">
        <v>291</v>
      </c>
      <c r="D4" s="2" t="s">
        <v>297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280</v>
      </c>
      <c r="B5" s="2" t="s">
        <v>286</v>
      </c>
      <c r="C5" s="2" t="s">
        <v>292</v>
      </c>
      <c r="D5" s="2" t="s">
        <v>298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281</v>
      </c>
      <c r="B6" s="2" t="s">
        <v>287</v>
      </c>
      <c r="C6" s="2" t="s">
        <v>293</v>
      </c>
      <c r="D6" s="2" t="s">
        <v>298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282</v>
      </c>
      <c r="B7" s="2" t="s">
        <v>288</v>
      </c>
      <c r="C7" s="2" t="s">
        <v>294</v>
      </c>
      <c r="D7" s="2" t="s">
        <v>298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283</v>
      </c>
      <c r="B8" s="2" t="s">
        <v>289</v>
      </c>
      <c r="C8" s="2" t="s">
        <v>295</v>
      </c>
      <c r="D8" s="2" t="s">
        <v>297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284</v>
      </c>
      <c r="B9" s="2" t="s">
        <v>290</v>
      </c>
      <c r="C9" s="2" t="s">
        <v>296</v>
      </c>
      <c r="D9" s="2" t="s">
        <v>297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6C58E-1CEE-4C69-A649-892CE798EE3E}">
  <sheetPr codeName="Sheet10">
    <outlinePr summaryBelow="0"/>
  </sheetPr>
  <dimension ref="B1:F13"/>
  <sheetViews>
    <sheetView showGridLines="0" workbookViewId="0">
      <selection activeCell="H54" sqref="H54"/>
    </sheetView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47" t="s">
        <v>321</v>
      </c>
      <c r="C2" s="48"/>
      <c r="D2" s="54"/>
      <c r="E2" s="54"/>
      <c r="F2" s="54"/>
    </row>
    <row r="3" spans="2:6" collapsed="1" x14ac:dyDescent="0.3">
      <c r="B3" s="46"/>
      <c r="C3" s="46"/>
      <c r="D3" s="55" t="s">
        <v>323</v>
      </c>
      <c r="E3" s="55" t="s">
        <v>318</v>
      </c>
      <c r="F3" s="55" t="s">
        <v>320</v>
      </c>
    </row>
    <row r="4" spans="2:6" ht="27" hidden="1" outlineLevel="1" x14ac:dyDescent="0.3">
      <c r="B4" s="50"/>
      <c r="C4" s="50"/>
      <c r="D4" s="42"/>
      <c r="E4" s="57" t="s">
        <v>319</v>
      </c>
      <c r="F4" s="57" t="s">
        <v>319</v>
      </c>
    </row>
    <row r="5" spans="2:6" x14ac:dyDescent="0.3">
      <c r="B5" s="51" t="s">
        <v>322</v>
      </c>
      <c r="C5" s="52"/>
      <c r="D5" s="49"/>
      <c r="E5" s="49"/>
      <c r="F5" s="49"/>
    </row>
    <row r="6" spans="2:6" outlineLevel="1" x14ac:dyDescent="0.3">
      <c r="B6" s="50"/>
      <c r="C6" s="50" t="s">
        <v>314</v>
      </c>
      <c r="D6" s="43">
        <v>0.7</v>
      </c>
      <c r="E6" s="56">
        <v>0.7</v>
      </c>
      <c r="F6" s="56">
        <v>0.9</v>
      </c>
    </row>
    <row r="7" spans="2:6" outlineLevel="1" x14ac:dyDescent="0.3">
      <c r="B7" s="50"/>
      <c r="C7" s="50" t="s">
        <v>315</v>
      </c>
      <c r="D7" s="43">
        <v>0.11</v>
      </c>
      <c r="E7" s="56">
        <v>0.11</v>
      </c>
      <c r="F7" s="56">
        <v>0.13</v>
      </c>
    </row>
    <row r="8" spans="2:6" x14ac:dyDescent="0.3">
      <c r="B8" s="51" t="s">
        <v>324</v>
      </c>
      <c r="C8" s="52"/>
      <c r="D8" s="49"/>
      <c r="E8" s="49"/>
      <c r="F8" s="49"/>
    </row>
    <row r="9" spans="2:6" outlineLevel="1" x14ac:dyDescent="0.3">
      <c r="B9" s="50"/>
      <c r="C9" s="50" t="s">
        <v>316</v>
      </c>
      <c r="D9" s="44">
        <v>5144000</v>
      </c>
      <c r="E9" s="44">
        <v>5144000</v>
      </c>
      <c r="F9" s="44">
        <v>5620000</v>
      </c>
    </row>
    <row r="10" spans="2:6" ht="17.25" outlineLevel="1" thickBot="1" x14ac:dyDescent="0.35">
      <c r="B10" s="53"/>
      <c r="C10" s="53" t="s">
        <v>317</v>
      </c>
      <c r="D10" s="45">
        <v>4978000</v>
      </c>
      <c r="E10" s="45">
        <v>4978000</v>
      </c>
      <c r="F10" s="45">
        <v>5438000</v>
      </c>
    </row>
    <row r="11" spans="2:6" x14ac:dyDescent="0.3">
      <c r="B11" t="s">
        <v>325</v>
      </c>
    </row>
    <row r="12" spans="2:6" x14ac:dyDescent="0.3">
      <c r="B12" t="s">
        <v>326</v>
      </c>
    </row>
    <row r="13" spans="2:6" x14ac:dyDescent="0.3">
      <c r="B13" t="s">
        <v>327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sheetPr codeName="Sheet11"/>
  <dimension ref="A1:J9"/>
  <sheetViews>
    <sheetView workbookViewId="0">
      <selection activeCell="A3" sqref="A3:J3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16" t="s">
        <v>259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3">
      <c r="A3" s="58" t="s">
        <v>197</v>
      </c>
      <c r="B3" s="59" t="s">
        <v>260</v>
      </c>
      <c r="C3" s="59" t="s">
        <v>261</v>
      </c>
      <c r="D3" s="59" t="s">
        <v>2</v>
      </c>
      <c r="E3" s="59" t="s">
        <v>32</v>
      </c>
      <c r="F3" s="59" t="s">
        <v>33</v>
      </c>
      <c r="G3" s="59" t="s">
        <v>198</v>
      </c>
      <c r="H3" s="59" t="s">
        <v>199</v>
      </c>
      <c r="I3" s="59" t="s">
        <v>200</v>
      </c>
      <c r="J3" s="59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14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14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14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14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14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3" name="Button 2">
              <controlPr defaultSize="0" print="0" autoFill="0" autoPict="0" macro="[0]!대여일수">
                <anchor moveWithCells="1" sizeWithCells="1">
                  <from>
                    <xdr:col>1</xdr:col>
                    <xdr:colOff>123825</xdr:colOff>
                    <xdr:row>10</xdr:row>
                    <xdr:rowOff>66675</xdr:rowOff>
                  </from>
                  <to>
                    <xdr:col>2</xdr:col>
                    <xdr:colOff>657225</xdr:colOff>
                    <xdr:row>11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2"/>
  <dimension ref="A1:I13"/>
  <sheetViews>
    <sheetView tabSelected="1" workbookViewId="0">
      <selection activeCell="K28" sqref="K28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16" t="s">
        <v>214</v>
      </c>
      <c r="B1" s="16"/>
      <c r="C1" s="16"/>
      <c r="D1" s="16"/>
      <c r="E1" s="16"/>
      <c r="F1" s="16"/>
      <c r="G1" s="16"/>
      <c r="H1" s="16"/>
      <c r="I1" s="16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2"/>
  <dimension ref="A1:G10"/>
  <sheetViews>
    <sheetView workbookViewId="0">
      <selection activeCell="A3" sqref="A3:XFD3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0.25" thickBot="1" x14ac:dyDescent="0.35">
      <c r="A1" s="20" t="s">
        <v>93</v>
      </c>
      <c r="B1" s="20"/>
      <c r="C1" s="20"/>
      <c r="D1" s="20"/>
      <c r="E1" s="20"/>
      <c r="F1" s="20"/>
      <c r="G1" s="20"/>
    </row>
    <row r="2" spans="1:7" ht="18" thickTop="1" thickBot="1" x14ac:dyDescent="0.35"/>
    <row r="3" spans="1:7" x14ac:dyDescent="0.3">
      <c r="A3" s="22" t="s">
        <v>94</v>
      </c>
      <c r="B3" s="23" t="s">
        <v>95</v>
      </c>
      <c r="C3" s="23" t="s">
        <v>96</v>
      </c>
      <c r="D3" s="23" t="s">
        <v>97</v>
      </c>
      <c r="E3" s="23" t="s">
        <v>98</v>
      </c>
      <c r="F3" s="23" t="s">
        <v>99</v>
      </c>
      <c r="G3" s="24" t="s">
        <v>100</v>
      </c>
    </row>
    <row r="4" spans="1:7" x14ac:dyDescent="0.3">
      <c r="A4" s="25" t="s">
        <v>101</v>
      </c>
      <c r="B4" s="14">
        <v>200</v>
      </c>
      <c r="C4" s="14">
        <v>220</v>
      </c>
      <c r="D4" s="21">
        <v>26400000</v>
      </c>
      <c r="E4" s="13">
        <v>0.1</v>
      </c>
      <c r="F4" s="21">
        <v>23760000</v>
      </c>
      <c r="G4" s="26">
        <v>1.1000000000000001</v>
      </c>
    </row>
    <row r="5" spans="1:7" x14ac:dyDescent="0.3">
      <c r="A5" s="25" t="s">
        <v>64</v>
      </c>
      <c r="B5" s="14">
        <v>150</v>
      </c>
      <c r="C5" s="14">
        <v>120</v>
      </c>
      <c r="D5" s="21">
        <v>14400000</v>
      </c>
      <c r="E5" s="13">
        <v>0</v>
      </c>
      <c r="F5" s="21">
        <v>14400000</v>
      </c>
      <c r="G5" s="26">
        <v>0.8</v>
      </c>
    </row>
    <row r="6" spans="1:7" x14ac:dyDescent="0.3">
      <c r="A6" s="25" t="s">
        <v>102</v>
      </c>
      <c r="B6" s="14">
        <v>120</v>
      </c>
      <c r="C6" s="14">
        <v>100</v>
      </c>
      <c r="D6" s="21">
        <v>12000000</v>
      </c>
      <c r="E6" s="13">
        <v>0</v>
      </c>
      <c r="F6" s="21">
        <v>12000000</v>
      </c>
      <c r="G6" s="26">
        <v>0.83</v>
      </c>
    </row>
    <row r="7" spans="1:7" x14ac:dyDescent="0.3">
      <c r="A7" s="25" t="s">
        <v>103</v>
      </c>
      <c r="B7" s="14">
        <v>300</v>
      </c>
      <c r="C7" s="14">
        <v>220</v>
      </c>
      <c r="D7" s="21">
        <v>66000000</v>
      </c>
      <c r="E7" s="13">
        <v>0.2</v>
      </c>
      <c r="F7" s="21">
        <v>52800000</v>
      </c>
      <c r="G7" s="26">
        <v>0.73</v>
      </c>
    </row>
    <row r="8" spans="1:7" x14ac:dyDescent="0.3">
      <c r="A8" s="25" t="s">
        <v>104</v>
      </c>
      <c r="B8" s="14">
        <v>200</v>
      </c>
      <c r="C8" s="14">
        <v>210</v>
      </c>
      <c r="D8" s="21">
        <v>63000000</v>
      </c>
      <c r="E8" s="13">
        <v>0.2</v>
      </c>
      <c r="F8" s="21">
        <v>50400000</v>
      </c>
      <c r="G8" s="26">
        <v>1.05</v>
      </c>
    </row>
    <row r="9" spans="1:7" x14ac:dyDescent="0.3">
      <c r="A9" s="25" t="s">
        <v>105</v>
      </c>
      <c r="B9" s="14">
        <v>150</v>
      </c>
      <c r="C9" s="14">
        <v>150</v>
      </c>
      <c r="D9" s="21">
        <v>45000000</v>
      </c>
      <c r="E9" s="13">
        <v>0.15</v>
      </c>
      <c r="F9" s="21">
        <v>38250000</v>
      </c>
      <c r="G9" s="26">
        <v>1</v>
      </c>
    </row>
    <row r="10" spans="1:7" ht="17.25" thickBot="1" x14ac:dyDescent="0.35">
      <c r="A10" s="27" t="s">
        <v>106</v>
      </c>
      <c r="B10" s="28">
        <v>1120</v>
      </c>
      <c r="C10" s="28">
        <v>1020</v>
      </c>
      <c r="D10" s="29">
        <v>226800000</v>
      </c>
      <c r="E10" s="30"/>
      <c r="F10" s="29">
        <v>191610000</v>
      </c>
      <c r="G10" s="31"/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sheetPr codeName="Sheet3"/>
  <dimension ref="A1:K12"/>
  <sheetViews>
    <sheetView workbookViewId="0">
      <selection activeCell="A5" sqref="A5:K12"/>
    </sheetView>
  </sheetViews>
  <sheetFormatPr defaultRowHeight="16.5" x14ac:dyDescent="0.3"/>
  <cols>
    <col min="2" max="11" width="5.625" customWidth="1"/>
  </cols>
  <sheetData>
    <row r="1" spans="1:11" ht="20.25" x14ac:dyDescent="0.3">
      <c r="A1" s="16" t="s">
        <v>107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17" t="s">
        <v>108</v>
      </c>
      <c r="B3" s="17" t="s">
        <v>109</v>
      </c>
      <c r="C3" s="17"/>
      <c r="D3" s="17"/>
      <c r="E3" s="17"/>
      <c r="F3" s="17"/>
      <c r="G3" s="17"/>
      <c r="H3" s="17"/>
      <c r="I3" s="17"/>
      <c r="J3" s="17"/>
      <c r="K3" s="17"/>
    </row>
    <row r="4" spans="1:11" x14ac:dyDescent="0.3">
      <c r="A4" s="17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MOD($A5:$A12,2)=0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sheetPr codeName="Sheet4"/>
  <dimension ref="A1:Q21"/>
  <sheetViews>
    <sheetView topLeftCell="C1" workbookViewId="0">
      <selection activeCell="S19" sqref="S19:AJ27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16" t="s">
        <v>111</v>
      </c>
      <c r="B1" s="16"/>
      <c r="C1" s="16"/>
      <c r="D1" s="16"/>
      <c r="E1" s="16"/>
      <c r="F1" s="16"/>
      <c r="G1" s="16"/>
      <c r="H1" s="16"/>
      <c r="I1" s="16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32" t="s">
        <v>301</v>
      </c>
      <c r="B14" s="33" t="s">
        <v>300</v>
      </c>
      <c r="C14" s="33"/>
      <c r="D14" s="33"/>
    </row>
    <row r="15" spans="1:9" x14ac:dyDescent="0.3">
      <c r="A15" s="34" t="b">
        <f>F4&gt;=AVERAGE(F4:F12)</f>
        <v>1</v>
      </c>
      <c r="B15" s="32" t="s">
        <v>299</v>
      </c>
    </row>
    <row r="18" spans="1:17" x14ac:dyDescent="0.3">
      <c r="A18" s="14" t="s">
        <v>112</v>
      </c>
      <c r="B18" s="14" t="s">
        <v>113</v>
      </c>
      <c r="C18" s="14" t="s">
        <v>114</v>
      </c>
      <c r="D18" s="14" t="s">
        <v>115</v>
      </c>
      <c r="E18" s="14" t="s">
        <v>116</v>
      </c>
      <c r="F18" s="14" t="s">
        <v>117</v>
      </c>
      <c r="G18" s="14" t="s">
        <v>118</v>
      </c>
      <c r="H18" s="14" t="s">
        <v>119</v>
      </c>
      <c r="I18" s="14" t="s">
        <v>120</v>
      </c>
      <c r="J18" s="35"/>
      <c r="K18" s="35"/>
      <c r="L18" s="35"/>
      <c r="M18" s="35"/>
      <c r="N18" s="35"/>
      <c r="O18" s="35"/>
      <c r="P18" s="35"/>
      <c r="Q18" s="35"/>
    </row>
    <row r="19" spans="1:17" x14ac:dyDescent="0.3">
      <c r="A19" s="14" t="s">
        <v>121</v>
      </c>
      <c r="B19" s="14" t="s">
        <v>122</v>
      </c>
      <c r="C19" s="15">
        <v>55</v>
      </c>
      <c r="D19" s="15">
        <v>1150</v>
      </c>
      <c r="E19" s="15">
        <v>1196000</v>
      </c>
      <c r="F19" s="15">
        <v>1190</v>
      </c>
      <c r="G19" s="15">
        <v>1646008</v>
      </c>
      <c r="H19" s="15">
        <v>15</v>
      </c>
      <c r="I19" s="15">
        <v>408408</v>
      </c>
    </row>
    <row r="20" spans="1:17" x14ac:dyDescent="0.3">
      <c r="A20" s="14" t="s">
        <v>124</v>
      </c>
      <c r="B20" s="14" t="s">
        <v>122</v>
      </c>
      <c r="C20" s="15">
        <v>135</v>
      </c>
      <c r="D20" s="15">
        <v>1080</v>
      </c>
      <c r="E20" s="15">
        <v>1123200</v>
      </c>
      <c r="F20" s="15">
        <v>1210</v>
      </c>
      <c r="G20" s="15">
        <v>1673672</v>
      </c>
      <c r="H20" s="15">
        <v>5</v>
      </c>
      <c r="I20" s="15">
        <v>415272</v>
      </c>
    </row>
    <row r="21" spans="1:17" x14ac:dyDescent="0.3">
      <c r="A21" s="14" t="s">
        <v>124</v>
      </c>
      <c r="B21" s="14" t="s">
        <v>125</v>
      </c>
      <c r="C21" s="15">
        <v>2</v>
      </c>
      <c r="D21" s="15">
        <v>1300</v>
      </c>
      <c r="E21" s="15">
        <v>1430000</v>
      </c>
      <c r="F21" s="15">
        <v>1302</v>
      </c>
      <c r="G21" s="15">
        <v>1904826</v>
      </c>
      <c r="H21" s="15">
        <v>0</v>
      </c>
      <c r="I21" s="15">
        <v>472626</v>
      </c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5"/>
  <dimension ref="A1:K37"/>
  <sheetViews>
    <sheetView workbookViewId="0">
      <selection activeCell="A38" sqref="A38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0" x14ac:dyDescent="0.3">
      <c r="A4" s="6" t="s">
        <v>17</v>
      </c>
      <c r="B4" s="6" t="s">
        <v>18</v>
      </c>
      <c r="C4" s="14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14" t="str">
        <f t="shared" ref="I4:I12" si="0">IF(MOD(DAY(H4),5)=0,"야간","주간")</f>
        <v>야간</v>
      </c>
    </row>
    <row r="5" spans="1:10" x14ac:dyDescent="0.3">
      <c r="A5" s="6" t="s">
        <v>19</v>
      </c>
      <c r="B5" s="6" t="s">
        <v>20</v>
      </c>
      <c r="C5" s="14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14" t="str">
        <f t="shared" si="0"/>
        <v>주간</v>
      </c>
    </row>
    <row r="6" spans="1:10" x14ac:dyDescent="0.3">
      <c r="A6" s="6" t="s">
        <v>271</v>
      </c>
      <c r="B6" s="6" t="s">
        <v>21</v>
      </c>
      <c r="C6" s="14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14" t="str">
        <f t="shared" si="0"/>
        <v>야간</v>
      </c>
    </row>
    <row r="7" spans="1:10" x14ac:dyDescent="0.3">
      <c r="A7" s="6" t="s">
        <v>268</v>
      </c>
      <c r="B7" s="6" t="s">
        <v>22</v>
      </c>
      <c r="C7" s="14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14" t="str">
        <f t="shared" si="0"/>
        <v>주간</v>
      </c>
    </row>
    <row r="8" spans="1:10" x14ac:dyDescent="0.3">
      <c r="A8" s="6" t="s">
        <v>23</v>
      </c>
      <c r="B8" s="6" t="s">
        <v>24</v>
      </c>
      <c r="C8" s="14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14" t="str">
        <f t="shared" si="0"/>
        <v>주간</v>
      </c>
    </row>
    <row r="9" spans="1:10" x14ac:dyDescent="0.3">
      <c r="A9" s="6" t="s">
        <v>25</v>
      </c>
      <c r="B9" s="6" t="s">
        <v>26</v>
      </c>
      <c r="C9" s="14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14" t="str">
        <f t="shared" si="0"/>
        <v>야간</v>
      </c>
    </row>
    <row r="10" spans="1:10" x14ac:dyDescent="0.3">
      <c r="A10" s="6" t="s">
        <v>27</v>
      </c>
      <c r="B10" s="6" t="s">
        <v>28</v>
      </c>
      <c r="C10" s="14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14" t="str">
        <f t="shared" si="0"/>
        <v>주간</v>
      </c>
    </row>
    <row r="11" spans="1:10" x14ac:dyDescent="0.3">
      <c r="A11" s="6" t="s">
        <v>270</v>
      </c>
      <c r="B11" s="6" t="s">
        <v>29</v>
      </c>
      <c r="C11" s="14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14" t="str">
        <f t="shared" si="0"/>
        <v>야간</v>
      </c>
    </row>
    <row r="12" spans="1:10" x14ac:dyDescent="0.3">
      <c r="A12" s="6" t="s">
        <v>269</v>
      </c>
      <c r="B12" s="6" t="s">
        <v>30</v>
      </c>
      <c r="C12" s="14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14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14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15">
        <f t="shared" ref="J17:J23" si="2">I17*HLOOKUP(G17&amp;RIGHT(H17,1),$H$26:$K$27,2,FALSE)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14" t="str">
        <f t="shared" si="1"/>
        <v>And2020</v>
      </c>
      <c r="G18" s="6" t="s">
        <v>64</v>
      </c>
      <c r="H18" s="6" t="s">
        <v>63</v>
      </c>
      <c r="I18" s="6">
        <v>100</v>
      </c>
      <c r="J18" s="15">
        <f t="shared" si="2"/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14" t="str">
        <f t="shared" si="1"/>
        <v>Chr2021</v>
      </c>
      <c r="G19" s="6" t="s">
        <v>64</v>
      </c>
      <c r="H19" s="6" t="s">
        <v>62</v>
      </c>
      <c r="I19" s="6">
        <v>90</v>
      </c>
      <c r="J19" s="15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14" t="str">
        <f t="shared" si="1"/>
        <v>Whi2017</v>
      </c>
      <c r="G20" s="6" t="s">
        <v>64</v>
      </c>
      <c r="H20" s="6" t="s">
        <v>63</v>
      </c>
      <c r="I20" s="6">
        <v>100</v>
      </c>
      <c r="J20" s="15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14" t="str">
        <f t="shared" si="1"/>
        <v>Sha2018</v>
      </c>
      <c r="G21" s="6" t="s">
        <v>61</v>
      </c>
      <c r="H21" s="6" t="s">
        <v>62</v>
      </c>
      <c r="I21" s="6">
        <v>80</v>
      </c>
      <c r="J21" s="15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14" t="str">
        <f t="shared" si="1"/>
        <v>Cam2019</v>
      </c>
      <c r="G22" s="6" t="s">
        <v>64</v>
      </c>
      <c r="H22" s="6" t="s">
        <v>62</v>
      </c>
      <c r="I22" s="6">
        <v>100</v>
      </c>
      <c r="J22" s="15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14" t="str">
        <f t="shared" si="1"/>
        <v>Dor2017</v>
      </c>
      <c r="G23" s="6" t="s">
        <v>61</v>
      </c>
      <c r="H23" s="6" t="s">
        <v>63</v>
      </c>
      <c r="I23" s="6">
        <v>90</v>
      </c>
      <c r="J23" s="15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18" t="s">
        <v>92</v>
      </c>
      <c r="B36" s="18"/>
      <c r="C36" s="18"/>
      <c r="D36" s="18"/>
    </row>
    <row r="37" spans="1:4" x14ac:dyDescent="0.3">
      <c r="A37" s="19">
        <f>ROUND(DSUM(A26:D34,4,B26:B27),-3)</f>
        <v>13574000</v>
      </c>
      <c r="B37" s="19"/>
      <c r="C37" s="19"/>
      <c r="D37" s="19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I20"/>
  <sheetViews>
    <sheetView workbookViewId="0">
      <selection activeCell="K22" sqref="K22"/>
    </sheetView>
  </sheetViews>
  <sheetFormatPr defaultRowHeight="16.5" outlineLevelRow="3" x14ac:dyDescent="0.3"/>
  <sheetData>
    <row r="1" spans="1:9" ht="20.25" x14ac:dyDescent="0.3">
      <c r="A1" s="16" t="s">
        <v>127</v>
      </c>
      <c r="B1" s="16"/>
      <c r="C1" s="16"/>
      <c r="D1" s="16"/>
      <c r="E1" s="16"/>
      <c r="F1" s="16"/>
      <c r="G1" s="16"/>
      <c r="H1" s="16"/>
      <c r="I1" s="16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14"/>
      <c r="B6" s="14"/>
      <c r="C6" s="36" t="s">
        <v>307</v>
      </c>
      <c r="D6" s="14"/>
      <c r="E6" s="15"/>
      <c r="F6" s="15"/>
      <c r="G6" s="15">
        <f>SUBTOTAL(4,G4:G5)</f>
        <v>3570</v>
      </c>
      <c r="H6" s="14"/>
      <c r="I6" s="14"/>
    </row>
    <row r="7" spans="1:9" outlineLevel="1" x14ac:dyDescent="0.3">
      <c r="A7" s="14"/>
      <c r="B7" s="14"/>
      <c r="C7" s="36" t="s">
        <v>303</v>
      </c>
      <c r="D7" s="14"/>
      <c r="E7" s="15">
        <f>SUBTOTAL(9,E4:E5)</f>
        <v>6800</v>
      </c>
      <c r="F7" s="15">
        <f>SUBTOTAL(9,F4:F5)</f>
        <v>340</v>
      </c>
      <c r="G7" s="15"/>
      <c r="H7" s="14"/>
      <c r="I7" s="14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14"/>
      <c r="B10" s="14"/>
      <c r="C10" s="36" t="s">
        <v>306</v>
      </c>
      <c r="D10" s="14"/>
      <c r="E10" s="15"/>
      <c r="F10" s="15"/>
      <c r="G10" s="15">
        <f>SUBTOTAL(4,G8:G9)</f>
        <v>4800</v>
      </c>
      <c r="H10" s="14"/>
      <c r="I10" s="14"/>
    </row>
    <row r="11" spans="1:9" outlineLevel="1" x14ac:dyDescent="0.3">
      <c r="A11" s="14"/>
      <c r="B11" s="14"/>
      <c r="C11" s="36" t="s">
        <v>302</v>
      </c>
      <c r="D11" s="14"/>
      <c r="E11" s="15">
        <f>SUBTOTAL(9,E8:E9)</f>
        <v>8600</v>
      </c>
      <c r="F11" s="15">
        <f>SUBTOTAL(9,F8:F9)</f>
        <v>400</v>
      </c>
      <c r="G11" s="15"/>
      <c r="H11" s="14"/>
      <c r="I11" s="14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35"/>
      <c r="B17" s="35"/>
      <c r="C17" s="38" t="s">
        <v>308</v>
      </c>
      <c r="D17" s="35"/>
      <c r="E17" s="37"/>
      <c r="F17" s="37"/>
      <c r="G17" s="37">
        <f>SUBTOTAL(4,G12:G16)</f>
        <v>1050</v>
      </c>
      <c r="H17" s="35"/>
      <c r="I17" s="35"/>
    </row>
    <row r="18" spans="1:9" outlineLevel="1" x14ac:dyDescent="0.3">
      <c r="A18" s="35"/>
      <c r="B18" s="35"/>
      <c r="C18" s="38" t="s">
        <v>304</v>
      </c>
      <c r="D18" s="35"/>
      <c r="E18" s="37">
        <f>SUBTOTAL(9,E12:E16)</f>
        <v>3400</v>
      </c>
      <c r="F18" s="37">
        <f>SUBTOTAL(9,F12:F16)</f>
        <v>170</v>
      </c>
      <c r="G18" s="37"/>
      <c r="H18" s="35"/>
      <c r="I18" s="35"/>
    </row>
    <row r="19" spans="1:9" x14ac:dyDescent="0.3">
      <c r="A19" s="35"/>
      <c r="B19" s="35"/>
      <c r="C19" s="38" t="s">
        <v>309</v>
      </c>
      <c r="D19" s="35"/>
      <c r="E19" s="37"/>
      <c r="F19" s="37"/>
      <c r="G19" s="37">
        <f>SUBTOTAL(4,G4:G16)</f>
        <v>4800</v>
      </c>
      <c r="H19" s="35"/>
      <c r="I19" s="35"/>
    </row>
    <row r="20" spans="1:9" x14ac:dyDescent="0.3">
      <c r="A20" s="35"/>
      <c r="B20" s="35"/>
      <c r="C20" s="38" t="s">
        <v>305</v>
      </c>
      <c r="D20" s="35"/>
      <c r="E20" s="37">
        <f>SUBTOTAL(9,E4:E16)</f>
        <v>18800</v>
      </c>
      <c r="F20" s="37">
        <f>SUBTOTAL(9,F4:F16)</f>
        <v>910</v>
      </c>
      <c r="G20" s="37"/>
      <c r="H20" s="35"/>
      <c r="I20" s="35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DEBBB-AF04-46BE-92E0-0ADA5B8740CD}">
  <sheetPr codeName="Sheet7"/>
  <dimension ref="A3:E13"/>
  <sheetViews>
    <sheetView workbookViewId="0">
      <selection activeCell="D3" sqref="D3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39" t="s">
        <v>312</v>
      </c>
      <c r="B3" s="39" t="s">
        <v>311</v>
      </c>
    </row>
    <row r="4" spans="1:5" x14ac:dyDescent="0.3">
      <c r="A4" s="39" t="s">
        <v>310</v>
      </c>
      <c r="B4" t="s">
        <v>171</v>
      </c>
      <c r="C4" t="s">
        <v>169</v>
      </c>
      <c r="D4" t="s">
        <v>167</v>
      </c>
      <c r="E4" t="s">
        <v>305</v>
      </c>
    </row>
    <row r="5" spans="1:5" x14ac:dyDescent="0.3">
      <c r="A5" s="40" t="s">
        <v>168</v>
      </c>
      <c r="B5" s="41" t="s">
        <v>313</v>
      </c>
      <c r="C5" s="41">
        <v>94</v>
      </c>
      <c r="D5" s="41" t="s">
        <v>313</v>
      </c>
      <c r="E5" s="41">
        <v>94</v>
      </c>
    </row>
    <row r="6" spans="1:5" x14ac:dyDescent="0.3">
      <c r="A6" s="40" t="s">
        <v>174</v>
      </c>
      <c r="B6" s="41" t="s">
        <v>313</v>
      </c>
      <c r="C6" s="41" t="s">
        <v>313</v>
      </c>
      <c r="D6" s="41">
        <v>89</v>
      </c>
      <c r="E6" s="41">
        <v>89</v>
      </c>
    </row>
    <row r="7" spans="1:5" x14ac:dyDescent="0.3">
      <c r="A7" s="40" t="s">
        <v>5</v>
      </c>
      <c r="B7" s="41" t="s">
        <v>313</v>
      </c>
      <c r="C7" s="41">
        <v>80</v>
      </c>
      <c r="D7" s="41" t="s">
        <v>313</v>
      </c>
      <c r="E7" s="41">
        <v>80</v>
      </c>
    </row>
    <row r="8" spans="1:5" x14ac:dyDescent="0.3">
      <c r="A8" s="40" t="s">
        <v>172</v>
      </c>
      <c r="B8" s="41" t="s">
        <v>313</v>
      </c>
      <c r="C8" s="41" t="s">
        <v>313</v>
      </c>
      <c r="D8" s="41">
        <v>70</v>
      </c>
      <c r="E8" s="41">
        <v>70</v>
      </c>
    </row>
    <row r="9" spans="1:5" x14ac:dyDescent="0.3">
      <c r="A9" s="40" t="s">
        <v>175</v>
      </c>
      <c r="B9" s="41">
        <v>93</v>
      </c>
      <c r="C9" s="41" t="s">
        <v>313</v>
      </c>
      <c r="D9" s="41" t="s">
        <v>313</v>
      </c>
      <c r="E9" s="41">
        <v>93</v>
      </c>
    </row>
    <row r="10" spans="1:5" x14ac:dyDescent="0.3">
      <c r="A10" s="40" t="s">
        <v>173</v>
      </c>
      <c r="B10" s="41">
        <v>81</v>
      </c>
      <c r="C10" s="41" t="s">
        <v>313</v>
      </c>
      <c r="D10" s="41" t="s">
        <v>313</v>
      </c>
      <c r="E10" s="41">
        <v>81</v>
      </c>
    </row>
    <row r="11" spans="1:5" x14ac:dyDescent="0.3">
      <c r="A11" s="40" t="s">
        <v>166</v>
      </c>
      <c r="B11" s="41" t="s">
        <v>313</v>
      </c>
      <c r="C11" s="41" t="s">
        <v>313</v>
      </c>
      <c r="D11" s="41">
        <v>92</v>
      </c>
      <c r="E11" s="41">
        <v>92</v>
      </c>
    </row>
    <row r="12" spans="1:5" x14ac:dyDescent="0.3">
      <c r="A12" s="40" t="s">
        <v>170</v>
      </c>
      <c r="B12" s="41">
        <v>92</v>
      </c>
      <c r="C12" s="41" t="s">
        <v>313</v>
      </c>
      <c r="D12" s="41" t="s">
        <v>313</v>
      </c>
      <c r="E12" s="41">
        <v>92</v>
      </c>
    </row>
    <row r="13" spans="1:5" x14ac:dyDescent="0.3">
      <c r="A13" s="40" t="s">
        <v>305</v>
      </c>
      <c r="B13" s="41">
        <v>266</v>
      </c>
      <c r="C13" s="41">
        <v>174</v>
      </c>
      <c r="D13" s="41">
        <v>251</v>
      </c>
      <c r="E13" s="41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8"/>
  <dimension ref="A1:G11"/>
  <sheetViews>
    <sheetView workbookViewId="0">
      <selection activeCell="A3" sqref="A3:G11"/>
    </sheetView>
  </sheetViews>
  <sheetFormatPr defaultRowHeight="16.5" x14ac:dyDescent="0.3"/>
  <sheetData>
    <row r="1" spans="1:7" ht="20.25" x14ac:dyDescent="0.3">
      <c r="A1" s="16" t="s">
        <v>159</v>
      </c>
      <c r="B1" s="16"/>
      <c r="C1" s="16"/>
      <c r="D1" s="16"/>
      <c r="E1" s="16"/>
      <c r="F1" s="16"/>
      <c r="G1" s="16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sheetPr codeName="Sheet9"/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16" t="s">
        <v>176</v>
      </c>
      <c r="B1" s="16"/>
      <c r="C1" s="16"/>
      <c r="D1" s="16"/>
      <c r="E1" s="16"/>
      <c r="F1" s="16"/>
      <c r="G1" s="16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2380000</v>
      </c>
      <c r="E4" s="7">
        <f>C4+D4</f>
        <v>5780000</v>
      </c>
      <c r="F4" s="7">
        <f>E4*$G$16</f>
        <v>635800</v>
      </c>
      <c r="G4" s="7">
        <f>ROUND(E4-F4,-3)</f>
        <v>5144000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1400000</v>
      </c>
      <c r="E5" s="7">
        <f t="shared" ref="E5:E14" si="1">C5+D5</f>
        <v>3400000</v>
      </c>
      <c r="F5" s="7">
        <f t="shared" ref="F5:F14" si="2">E5*$G$16</f>
        <v>374000</v>
      </c>
      <c r="G5" s="7">
        <f t="shared" ref="G5:G14" si="3">ROUND(E5-F5,-3)</f>
        <v>3026000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2303000</v>
      </c>
      <c r="E6" s="7">
        <f t="shared" si="1"/>
        <v>5593000</v>
      </c>
      <c r="F6" s="7">
        <f t="shared" si="2"/>
        <v>615230</v>
      </c>
      <c r="G6" s="7">
        <f t="shared" si="3"/>
        <v>4978000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1847999.9999999998</v>
      </c>
      <c r="E7" s="7">
        <f t="shared" si="1"/>
        <v>4488000</v>
      </c>
      <c r="F7" s="7">
        <f t="shared" si="2"/>
        <v>493680</v>
      </c>
      <c r="G7" s="7">
        <f t="shared" si="3"/>
        <v>3994000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1358000</v>
      </c>
      <c r="E8" s="7">
        <f t="shared" si="1"/>
        <v>3298000</v>
      </c>
      <c r="F8" s="7">
        <f t="shared" si="2"/>
        <v>362780</v>
      </c>
      <c r="G8" s="7">
        <f t="shared" si="3"/>
        <v>2935000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1028999.9999999999</v>
      </c>
      <c r="E9" s="7">
        <f t="shared" si="1"/>
        <v>2499000</v>
      </c>
      <c r="F9" s="7">
        <f t="shared" si="2"/>
        <v>274890</v>
      </c>
      <c r="G9" s="7">
        <f t="shared" si="3"/>
        <v>2224000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1806000</v>
      </c>
      <c r="E10" s="7">
        <f t="shared" si="1"/>
        <v>4386000</v>
      </c>
      <c r="F10" s="7">
        <f t="shared" si="2"/>
        <v>482460</v>
      </c>
      <c r="G10" s="7">
        <f t="shared" si="3"/>
        <v>3904000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979999.99999999988</v>
      </c>
      <c r="E11" s="7">
        <f t="shared" si="1"/>
        <v>2380000</v>
      </c>
      <c r="F11" s="7">
        <f t="shared" si="2"/>
        <v>261800</v>
      </c>
      <c r="G11" s="7">
        <f t="shared" si="3"/>
        <v>2118000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1071000</v>
      </c>
      <c r="E12" s="7">
        <f t="shared" si="1"/>
        <v>2601000</v>
      </c>
      <c r="F12" s="7">
        <f t="shared" si="2"/>
        <v>286110</v>
      </c>
      <c r="G12" s="7">
        <f t="shared" si="3"/>
        <v>2315000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1386000</v>
      </c>
      <c r="E13" s="7">
        <f t="shared" si="1"/>
        <v>3366000</v>
      </c>
      <c r="F13" s="7">
        <f t="shared" si="2"/>
        <v>370260</v>
      </c>
      <c r="G13" s="7">
        <f t="shared" si="3"/>
        <v>2996000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1014999.9999999999</v>
      </c>
      <c r="E14" s="7">
        <f t="shared" si="1"/>
        <v>2465000</v>
      </c>
      <c r="F14" s="7">
        <f t="shared" si="2"/>
        <v>271150</v>
      </c>
      <c r="G14" s="7">
        <f t="shared" si="3"/>
        <v>2194000</v>
      </c>
    </row>
    <row r="16" spans="1:7" x14ac:dyDescent="0.3">
      <c r="A16" s="6" t="s">
        <v>193</v>
      </c>
      <c r="B16" s="6" t="s">
        <v>194</v>
      </c>
      <c r="C16" s="13">
        <v>0.7</v>
      </c>
      <c r="E16" s="6" t="s">
        <v>195</v>
      </c>
      <c r="F16" s="6" t="s">
        <v>196</v>
      </c>
      <c r="G16" s="13">
        <v>0.11</v>
      </c>
    </row>
  </sheetData>
  <scenarios current="1" show="0" sqref="G4 G6">
    <scenario name="상여급/공제계비율인하" count="2" user="앵두6" comment="만든 사람 앵두6 날짜 2025-12-03">
      <inputCells r="C16" val="0.7" numFmtId="9"/>
      <inputCells r="G16" val="0.11" numFmtId="9"/>
    </scenario>
    <scenario name="상여급/공제계비율인상" locked="1" count="2" user="앵두6" comment="만든 사람 앵두6 날짜 2025-12-03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6</vt:i4>
      </vt:variant>
    </vt:vector>
  </HeadingPairs>
  <TitlesOfParts>
    <vt:vector size="18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앵두6</cp:lastModifiedBy>
  <dcterms:created xsi:type="dcterms:W3CDTF">2023-04-27T08:01:32Z</dcterms:created>
  <dcterms:modified xsi:type="dcterms:W3CDTF">2025-12-03T07:26:02Z</dcterms:modified>
</cp:coreProperties>
</file>