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COM\Desktop\"/>
    </mc:Choice>
  </mc:AlternateContent>
  <xr:revisionPtr revIDLastSave="0" documentId="8_{6A4E4365-F44F-4527-BA35-6AC309AE2DB8}" xr6:coauthVersionLast="47" xr6:coauthVersionMax="47" xr10:uidLastSave="{00000000-0000-0000-0000-000000000000}"/>
  <bookViews>
    <workbookView xWindow="-108" yWindow="-108" windowWidth="23256" windowHeight="12456" firstSheet="2" activeTab="9" xr2:uid="{1EA7D4BC-0E71-467A-81F4-8371BAA0CFDB}"/>
  </bookViews>
  <sheets>
    <sheet name="기본작업-1" sheetId="1" r:id="rId1"/>
    <sheet name="기본작업-2" sheetId="4" r:id="rId2"/>
    <sheet name="기본작업-3" sheetId="11" r:id="rId3"/>
    <sheet name="기본작업-4" sheetId="9" r:id="rId4"/>
    <sheet name="계산작업" sheetId="2" r:id="rId5"/>
    <sheet name="분석작업-1" sheetId="5" r:id="rId6"/>
    <sheet name="Sheet1" sheetId="13" r:id="rId7"/>
    <sheet name="분석작업-2" sheetId="6" r:id="rId8"/>
    <sheet name="분석작업-3" sheetId="10" r:id="rId9"/>
    <sheet name="시나리오 요약" sheetId="14" r:id="rId10"/>
    <sheet name="매크로작업" sheetId="12" r:id="rId11"/>
    <sheet name="차트작업" sheetId="8" r:id="rId12"/>
  </sheets>
  <definedNames>
    <definedName name="_xlnm._FilterDatabase" localSheetId="3" hidden="1">'기본작업-4'!$A$3:$I$12</definedName>
    <definedName name="_xlnm.Criteria" localSheetId="3">'기본작업-4'!$A$14:$B$15</definedName>
    <definedName name="_xlnm.Extract" localSheetId="3">'기본작업-4'!$A$18:$I$18</definedName>
    <definedName name="공제계비율">'분석작업-3'!$G$16</definedName>
    <definedName name="상여급비율">'분석작업-3'!$C$16</definedName>
    <definedName name="오지명부장">'분석작업-3'!$G$6</definedName>
    <definedName name="이지형부장">'분석작업-3'!$G$4</definedName>
  </definedNames>
  <calcPr calcId="191029"/>
  <pivotCaches>
    <pivotCache cacheId="3" r:id="rId1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5" l="1"/>
  <c r="G10" i="5"/>
  <c r="G6" i="5"/>
  <c r="G19" i="5" s="1"/>
  <c r="F18" i="5"/>
  <c r="E18" i="5"/>
  <c r="F11" i="5"/>
  <c r="E11" i="5"/>
  <c r="F7" i="5"/>
  <c r="F20" i="5" s="1"/>
  <c r="E7" i="5"/>
  <c r="E20" i="5" s="1"/>
  <c r="A15" i="9"/>
  <c r="I5" i="8"/>
  <c r="I6" i="8"/>
  <c r="I7" i="8"/>
  <c r="I8" i="8"/>
  <c r="I9" i="8"/>
  <c r="I10" i="8"/>
  <c r="I11" i="8"/>
  <c r="I12" i="8"/>
  <c r="I13" i="8"/>
  <c r="I4" i="8"/>
  <c r="D5" i="10"/>
  <c r="E5" i="10" s="1"/>
  <c r="F5" i="10" s="1"/>
  <c r="D6" i="10"/>
  <c r="E6" i="10" s="1"/>
  <c r="F6" i="10" s="1"/>
  <c r="D7" i="10"/>
  <c r="E7" i="10"/>
  <c r="F7" i="10" s="1"/>
  <c r="D8" i="10"/>
  <c r="E8" i="10"/>
  <c r="F8" i="10" s="1"/>
  <c r="D9" i="10"/>
  <c r="E9" i="10"/>
  <c r="F9" i="10" s="1"/>
  <c r="D10" i="10"/>
  <c r="E10" i="10" s="1"/>
  <c r="F10" i="10" s="1"/>
  <c r="D11" i="10"/>
  <c r="E11" i="10" s="1"/>
  <c r="F11" i="10" s="1"/>
  <c r="D12" i="10"/>
  <c r="E12" i="10"/>
  <c r="F12" i="10" s="1"/>
  <c r="D13" i="10"/>
  <c r="E13" i="10"/>
  <c r="F13" i="10" s="1"/>
  <c r="D14" i="10"/>
  <c r="E14" i="10" s="1"/>
  <c r="F14" i="10" s="1"/>
  <c r="D4" i="10"/>
  <c r="E4" i="10" s="1"/>
  <c r="F4" i="10" l="1"/>
  <c r="G4" i="10" s="1"/>
  <c r="G14" i="10"/>
  <c r="G12" i="10"/>
  <c r="G10" i="10"/>
  <c r="G8" i="10"/>
  <c r="G6" i="10"/>
  <c r="G13" i="10"/>
  <c r="G11" i="10"/>
  <c r="G9" i="10"/>
  <c r="G7" i="10"/>
  <c r="G5" i="10"/>
</calcChain>
</file>

<file path=xl/sharedStrings.xml><?xml version="1.0" encoding="utf-8"?>
<sst xmlns="http://schemas.openxmlformats.org/spreadsheetml/2006/main" count="498" uniqueCount="301">
  <si>
    <t>고객 관리 현황</t>
  </si>
  <si>
    <t>성명</t>
  </si>
  <si>
    <t>성별</t>
  </si>
  <si>
    <t>여</t>
  </si>
  <si>
    <t>남</t>
  </si>
  <si>
    <t>사오정</t>
  </si>
  <si>
    <t>S101</t>
  </si>
  <si>
    <t>S102</t>
  </si>
  <si>
    <t>[표1]</t>
  </si>
  <si>
    <t>사원관리현황</t>
  </si>
  <si>
    <t>사원코드</t>
  </si>
  <si>
    <t>사원명</t>
  </si>
  <si>
    <t>소속부서</t>
  </si>
  <si>
    <t>전년도 매출</t>
  </si>
  <si>
    <t>매출계획</t>
  </si>
  <si>
    <t>A-1011</t>
  </si>
  <si>
    <t xml:space="preserve"> 박정숙 </t>
  </si>
  <si>
    <t>A-2123</t>
  </si>
  <si>
    <t xml:space="preserve"> 박정현 </t>
  </si>
  <si>
    <t>C-3012</t>
  </si>
  <si>
    <t xml:space="preserve"> 신민정 </t>
  </si>
  <si>
    <t xml:space="preserve"> 오정아 </t>
  </si>
  <si>
    <t xml:space="preserve"> 윤선화 </t>
  </si>
  <si>
    <t>A-1023</t>
  </si>
  <si>
    <t xml:space="preserve"> 윤지은 </t>
  </si>
  <si>
    <t>B-2311</t>
  </si>
  <si>
    <t xml:space="preserve"> 나기림 </t>
  </si>
  <si>
    <t>B-1585</t>
  </si>
  <si>
    <t xml:space="preserve"> 윤지민 </t>
  </si>
  <si>
    <t xml:space="preserve"> 김유정 </t>
  </si>
  <si>
    <t xml:space="preserve"> 한정민 </t>
  </si>
  <si>
    <t>[표2]</t>
  </si>
  <si>
    <t>대여일</t>
  </si>
  <si>
    <t>반납일</t>
  </si>
  <si>
    <t>[표3]</t>
    <phoneticPr fontId="1" type="noConversion"/>
  </si>
  <si>
    <t>회원관리현황</t>
    <phoneticPr fontId="1" type="noConversion"/>
  </si>
  <si>
    <t>닉네임</t>
  </si>
  <si>
    <t>가입일자</t>
  </si>
  <si>
    <t>회원코드</t>
  </si>
  <si>
    <t>최정욱</t>
  </si>
  <si>
    <t>GLORIA</t>
  </si>
  <si>
    <t>유승희</t>
  </si>
  <si>
    <t>BELITA</t>
  </si>
  <si>
    <t>강민주</t>
  </si>
  <si>
    <t>ANDREA</t>
  </si>
  <si>
    <t>김선영</t>
  </si>
  <si>
    <t>CHRISTINE</t>
  </si>
  <si>
    <t>정영진</t>
  </si>
  <si>
    <t>WHITNEY</t>
  </si>
  <si>
    <t>이상민</t>
  </si>
  <si>
    <t>SHADOW</t>
  </si>
  <si>
    <t>전지현</t>
  </si>
  <si>
    <t>CAMILLA</t>
  </si>
  <si>
    <t>김상욱</t>
  </si>
  <si>
    <t>DORIS</t>
  </si>
  <si>
    <t>[표4]</t>
    <phoneticPr fontId="1" type="noConversion"/>
  </si>
  <si>
    <t>제품납품현황</t>
    <phoneticPr fontId="1" type="noConversion"/>
  </si>
  <si>
    <t>공장위치</t>
  </si>
  <si>
    <t>제품코드</t>
  </si>
  <si>
    <t>납품수량</t>
  </si>
  <si>
    <t>납품총액</t>
  </si>
  <si>
    <t>경기</t>
  </si>
  <si>
    <t>MOU-C</t>
  </si>
  <si>
    <t>KEY-K</t>
  </si>
  <si>
    <t>부산</t>
  </si>
  <si>
    <t>&lt;제품납품가표&gt;</t>
  </si>
  <si>
    <t>구분</t>
  </si>
  <si>
    <t>경기C</t>
  </si>
  <si>
    <t>부산C</t>
  </si>
  <si>
    <t>경기K</t>
  </si>
  <si>
    <t>부산K</t>
  </si>
  <si>
    <t>납품가</t>
  </si>
  <si>
    <t>[표5]</t>
    <phoneticPr fontId="1" type="noConversion"/>
  </si>
  <si>
    <t>급여지급현황</t>
    <phoneticPr fontId="1" type="noConversion"/>
  </si>
  <si>
    <t>부서명</t>
  </si>
  <si>
    <t>직위</t>
  </si>
  <si>
    <t>수령액</t>
  </si>
  <si>
    <t>전현수</t>
  </si>
  <si>
    <t>영업부</t>
  </si>
  <si>
    <t>부장</t>
  </si>
  <si>
    <t>김명훈</t>
  </si>
  <si>
    <t>생산부</t>
  </si>
  <si>
    <t>과장</t>
  </si>
  <si>
    <t>하현호</t>
  </si>
  <si>
    <t>홍보부</t>
  </si>
  <si>
    <t>강진성</t>
  </si>
  <si>
    <t>박희선</t>
  </si>
  <si>
    <t>대리</t>
  </si>
  <si>
    <t>엄정희</t>
  </si>
  <si>
    <t>이성식</t>
  </si>
  <si>
    <t>사원</t>
  </si>
  <si>
    <t>김영희</t>
  </si>
  <si>
    <t>영업부 직원들의 수령액 합계</t>
  </si>
  <si>
    <t>컴퓨터(PC) 판매 현황</t>
    <phoneticPr fontId="1" type="noConversion"/>
  </si>
  <si>
    <t>대리점</t>
  </si>
  <si>
    <t>계획수량</t>
  </si>
  <si>
    <t>판매수량</t>
  </si>
  <si>
    <t>총판매금액</t>
  </si>
  <si>
    <t>할인율</t>
  </si>
  <si>
    <t>총수입액</t>
  </si>
  <si>
    <t>실적율</t>
  </si>
  <si>
    <t>서울</t>
  </si>
  <si>
    <t>광주</t>
  </si>
  <si>
    <t>인천</t>
  </si>
  <si>
    <t>제주</t>
  </si>
  <si>
    <t>대전</t>
  </si>
  <si>
    <t>합계</t>
  </si>
  <si>
    <t>차량 5부제 시행 현황</t>
    <phoneticPr fontId="1" type="noConversion"/>
  </si>
  <si>
    <t>차량번호</t>
    <phoneticPr fontId="1" type="noConversion"/>
  </si>
  <si>
    <t>쉬는날</t>
    <phoneticPr fontId="1" type="noConversion"/>
  </si>
  <si>
    <t>O</t>
  </si>
  <si>
    <t>1분기 맥주 판매량</t>
    <phoneticPr fontId="1" type="noConversion"/>
  </si>
  <si>
    <t>월별</t>
  </si>
  <si>
    <t>품명</t>
  </si>
  <si>
    <t>전월이월</t>
  </si>
  <si>
    <t>매입수량</t>
  </si>
  <si>
    <t>매입금액</t>
  </si>
  <si>
    <t>매출수량</t>
  </si>
  <si>
    <t>매출금액</t>
  </si>
  <si>
    <t>차월이월</t>
  </si>
  <si>
    <t>매출이익</t>
  </si>
  <si>
    <t xml:space="preserve"> 1월 </t>
  </si>
  <si>
    <t>라거</t>
  </si>
  <si>
    <t xml:space="preserve"> 2월 </t>
  </si>
  <si>
    <t xml:space="preserve"> 3월 </t>
  </si>
  <si>
    <t>카스</t>
  </si>
  <si>
    <t>하이트</t>
  </si>
  <si>
    <t>보수 지급 현황</t>
    <phoneticPr fontId="1" type="noConversion"/>
  </si>
  <si>
    <t>(단위 :천원)</t>
  </si>
  <si>
    <t>팀명</t>
  </si>
  <si>
    <t>근무년수</t>
  </si>
  <si>
    <t>연봉</t>
  </si>
  <si>
    <t>성과급</t>
  </si>
  <si>
    <t>지급액</t>
  </si>
  <si>
    <t>지급월</t>
  </si>
  <si>
    <t>비고</t>
  </si>
  <si>
    <t>강구철</t>
  </si>
  <si>
    <t>1팀</t>
  </si>
  <si>
    <t>JAN</t>
  </si>
  <si>
    <t>장기근속</t>
  </si>
  <si>
    <t>도지연</t>
  </si>
  <si>
    <t>3팀</t>
  </si>
  <si>
    <t>FEB</t>
  </si>
  <si>
    <t>기타</t>
  </si>
  <si>
    <t>안수영</t>
  </si>
  <si>
    <t>2팀</t>
  </si>
  <si>
    <t>MAR</t>
  </si>
  <si>
    <t>김인철</t>
  </si>
  <si>
    <t>APR</t>
  </si>
  <si>
    <t>한석봉</t>
  </si>
  <si>
    <t>MAY</t>
  </si>
  <si>
    <t>이세돌</t>
  </si>
  <si>
    <t>JUN</t>
  </si>
  <si>
    <t>유창혁</t>
  </si>
  <si>
    <t>JUL</t>
  </si>
  <si>
    <t>서도연</t>
  </si>
  <si>
    <t>AUG</t>
  </si>
  <si>
    <t>장인철</t>
  </si>
  <si>
    <t>SEP</t>
  </si>
  <si>
    <t>성적 현황(교양)</t>
    <phoneticPr fontId="1" type="noConversion"/>
  </si>
  <si>
    <t>전공학과</t>
  </si>
  <si>
    <t>결석회수</t>
  </si>
  <si>
    <t>출석점수</t>
  </si>
  <si>
    <t>중간고사</t>
  </si>
  <si>
    <t>기말고사</t>
  </si>
  <si>
    <t>평점</t>
  </si>
  <si>
    <t>이미영</t>
  </si>
  <si>
    <t>컴퓨터</t>
  </si>
  <si>
    <t>구기자</t>
  </si>
  <si>
    <t>국문</t>
  </si>
  <si>
    <t>한명구</t>
  </si>
  <si>
    <t>경영</t>
  </si>
  <si>
    <t>오동추</t>
  </si>
  <si>
    <t>윤수아</t>
  </si>
  <si>
    <t>김기자</t>
  </si>
  <si>
    <t>우주태</t>
  </si>
  <si>
    <t>급여 분석 현황</t>
    <phoneticPr fontId="1" type="noConversion"/>
  </si>
  <si>
    <t>기본급</t>
  </si>
  <si>
    <t>상여금</t>
  </si>
  <si>
    <t>급여계</t>
  </si>
  <si>
    <t>공제계</t>
  </si>
  <si>
    <t>실수령액</t>
  </si>
  <si>
    <t>이지형</t>
  </si>
  <si>
    <t>나현희</t>
  </si>
  <si>
    <t>오지명</t>
  </si>
  <si>
    <t>차이슬</t>
  </si>
  <si>
    <t>정금호</t>
  </si>
  <si>
    <t>백주영</t>
  </si>
  <si>
    <t>하지연</t>
  </si>
  <si>
    <t>피호성</t>
  </si>
  <si>
    <t>마주안</t>
  </si>
  <si>
    <t>인정남</t>
  </si>
  <si>
    <t>유구현</t>
  </si>
  <si>
    <t>상여금비율</t>
    <phoneticPr fontId="1" type="noConversion"/>
  </si>
  <si>
    <t>기본급의</t>
    <phoneticPr fontId="1" type="noConversion"/>
  </si>
  <si>
    <t>공제계비율</t>
    <phoneticPr fontId="1" type="noConversion"/>
  </si>
  <si>
    <t>급여계의</t>
    <phoneticPr fontId="1" type="noConversion"/>
  </si>
  <si>
    <t>이름</t>
  </si>
  <si>
    <t>대여일수</t>
  </si>
  <si>
    <t>대여횟수</t>
  </si>
  <si>
    <t>연체횟수</t>
  </si>
  <si>
    <t>회원등급</t>
  </si>
  <si>
    <t>이연실</t>
  </si>
  <si>
    <t>A101</t>
  </si>
  <si>
    <t>정상욱</t>
  </si>
  <si>
    <t>A102</t>
  </si>
  <si>
    <t>임연주</t>
  </si>
  <si>
    <t>F101</t>
  </si>
  <si>
    <t>한민구</t>
  </si>
  <si>
    <t>권중현</t>
  </si>
  <si>
    <t>오연심</t>
  </si>
  <si>
    <t>F102</t>
  </si>
  <si>
    <t>A</t>
  </si>
  <si>
    <t>C</t>
  </si>
  <si>
    <t>상공대학 성적표</t>
    <phoneticPr fontId="1" type="noConversion"/>
  </si>
  <si>
    <t>학번</t>
  </si>
  <si>
    <t>학과</t>
  </si>
  <si>
    <t>중간</t>
  </si>
  <si>
    <t>기말</t>
  </si>
  <si>
    <t>과제</t>
  </si>
  <si>
    <t>출석</t>
  </si>
  <si>
    <t>총점</t>
  </si>
  <si>
    <t>C003</t>
  </si>
  <si>
    <t>최고봉</t>
  </si>
  <si>
    <t>정보처리과</t>
  </si>
  <si>
    <t>A003</t>
  </si>
  <si>
    <t>장샛별</t>
  </si>
  <si>
    <t>C002</t>
  </si>
  <si>
    <t>조은별</t>
  </si>
  <si>
    <t>사무자동화과</t>
  </si>
  <si>
    <t>B003</t>
  </si>
  <si>
    <t>새희망</t>
  </si>
  <si>
    <t>A002</t>
  </si>
  <si>
    <t>박인자</t>
  </si>
  <si>
    <t>웹디자인과</t>
  </si>
  <si>
    <t>C001</t>
  </si>
  <si>
    <t>김승리</t>
  </si>
  <si>
    <t>B002</t>
  </si>
  <si>
    <t>최적극</t>
  </si>
  <si>
    <t>B001</t>
  </si>
  <si>
    <t>이용감</t>
  </si>
  <si>
    <t>A004</t>
  </si>
  <si>
    <t>김튼튼</t>
  </si>
  <si>
    <t>A001</t>
  </si>
  <si>
    <t>강성실</t>
  </si>
  <si>
    <t>근무일자</t>
    <phoneticPr fontId="1" type="noConversion"/>
  </si>
  <si>
    <t>근무</t>
    <phoneticPr fontId="1" type="noConversion"/>
  </si>
  <si>
    <t>사원명</t>
    <phoneticPr fontId="1" type="noConversion"/>
  </si>
  <si>
    <t>6월 근무계획표</t>
    <phoneticPr fontId="1" type="noConversion"/>
  </si>
  <si>
    <t>윤석남</t>
    <phoneticPr fontId="1" type="noConversion"/>
  </si>
  <si>
    <t>김미영</t>
    <phoneticPr fontId="1" type="noConversion"/>
  </si>
  <si>
    <t>안현승</t>
    <phoneticPr fontId="1" type="noConversion"/>
  </si>
  <si>
    <t>정은주</t>
    <phoneticPr fontId="1" type="noConversion"/>
  </si>
  <si>
    <t>박해수</t>
    <phoneticPr fontId="1" type="noConversion"/>
  </si>
  <si>
    <t>정성하</t>
    <phoneticPr fontId="1" type="noConversion"/>
  </si>
  <si>
    <t>심선희</t>
    <phoneticPr fontId="1" type="noConversion"/>
  </si>
  <si>
    <t>김유진</t>
    <phoneticPr fontId="1" type="noConversion"/>
  </si>
  <si>
    <t>최정욱</t>
    <phoneticPr fontId="1" type="noConversion"/>
  </si>
  <si>
    <t>이영진</t>
    <phoneticPr fontId="1" type="noConversion"/>
  </si>
  <si>
    <t>도서 대여 현황</t>
    <phoneticPr fontId="1" type="noConversion"/>
  </si>
  <si>
    <t>도서코드</t>
    <phoneticPr fontId="1" type="noConversion"/>
  </si>
  <si>
    <t>도서명</t>
    <phoneticPr fontId="1" type="noConversion"/>
  </si>
  <si>
    <t>슈퍼가르침</t>
    <phoneticPr fontId="1" type="noConversion"/>
  </si>
  <si>
    <t>푸른사자</t>
    <phoneticPr fontId="1" type="noConversion"/>
  </si>
  <si>
    <t>마음세탁소</t>
    <phoneticPr fontId="1" type="noConversion"/>
  </si>
  <si>
    <t>사소한추억</t>
    <phoneticPr fontId="1" type="noConversion"/>
  </si>
  <si>
    <t>무한계단</t>
    <phoneticPr fontId="1" type="noConversion"/>
  </si>
  <si>
    <t>흔한소통</t>
    <phoneticPr fontId="1" type="noConversion"/>
  </si>
  <si>
    <t>H-2012</t>
    <phoneticPr fontId="1" type="noConversion"/>
  </si>
  <si>
    <t>G-1857</t>
    <phoneticPr fontId="1" type="noConversion"/>
  </si>
  <si>
    <t>P-6368</t>
    <phoneticPr fontId="1" type="noConversion"/>
  </si>
  <si>
    <t>B-5103</t>
    <phoneticPr fontId="1" type="noConversion"/>
  </si>
  <si>
    <t>매출</t>
    <phoneticPr fontId="1" type="noConversion"/>
  </si>
  <si>
    <t>차월이월</t>
    <phoneticPr fontId="1" type="noConversion"/>
  </si>
  <si>
    <t>&lt;=50</t>
    <phoneticPr fontId="1" type="noConversion"/>
  </si>
  <si>
    <t>과장 요약</t>
  </si>
  <si>
    <t>부장 요약</t>
  </si>
  <si>
    <t>사원 요약</t>
  </si>
  <si>
    <t>총합계</t>
  </si>
  <si>
    <t>과장 최대</t>
  </si>
  <si>
    <t>부장 최대</t>
  </si>
  <si>
    <t>사원 최대</t>
  </si>
  <si>
    <t>전체 최대값</t>
  </si>
  <si>
    <t>행 레이블</t>
  </si>
  <si>
    <t>열 레이블</t>
  </si>
  <si>
    <t>합계 : 평점</t>
  </si>
  <si>
    <t>#</t>
  </si>
  <si>
    <t>상여급비율</t>
  </si>
  <si>
    <t>공제계비율</t>
  </si>
  <si>
    <t>이지형부장</t>
  </si>
  <si>
    <t>오지명부장</t>
  </si>
  <si>
    <t>상여급/공제계비율인하</t>
  </si>
  <si>
    <t>만든 사람 DSCOM 날짜 2024-11-21</t>
  </si>
  <si>
    <t>상여급/공제계비율인상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</si>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</sst>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mm&quot;월&quot;\ dd&quot;일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3" xfId="0" applyNumberFormat="1" applyFill="1" applyBorder="1" applyAlignment="1">
      <alignment vertical="center"/>
    </xf>
    <xf numFmtId="0" fontId="8" fillId="3" borderId="4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0" fillId="0" borderId="5" xfId="0" applyFill="1" applyBorder="1" applyAlignment="1">
      <alignment vertical="center"/>
    </xf>
    <xf numFmtId="0" fontId="9" fillId="4" borderId="0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0" fontId="11" fillId="4" borderId="5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9" fontId="0" fillId="5" borderId="0" xfId="0" applyNumberFormat="1" applyFill="1" applyBorder="1" applyAlignment="1">
      <alignment vertical="center"/>
    </xf>
    <xf numFmtId="0" fontId="12" fillId="0" borderId="0" xfId="0" applyFont="1" applyFill="1" applyBorder="1" applyAlignment="1">
      <alignment vertical="top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차트작업!$B$4:$B$13</c:f>
              <c:strCache>
                <c:ptCount val="10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박인자</c:v>
                </c:pt>
                <c:pt idx="5">
                  <c:v>김승리</c:v>
                </c:pt>
                <c:pt idx="6">
                  <c:v>최적극</c:v>
                </c:pt>
                <c:pt idx="7">
                  <c:v>이용감</c:v>
                </c:pt>
                <c:pt idx="8">
                  <c:v>김튼튼</c:v>
                </c:pt>
                <c:pt idx="9">
                  <c:v>강성실</c:v>
                </c:pt>
              </c:strCache>
            </c:strRef>
          </c:cat>
          <c:val>
            <c:numRef>
              <c:f>차트작업!$E$4:$E$13</c:f>
              <c:numCache>
                <c:formatCode>General</c:formatCode>
                <c:ptCount val="10"/>
                <c:pt idx="0">
                  <c:v>28</c:v>
                </c:pt>
                <c:pt idx="1">
                  <c:v>25</c:v>
                </c:pt>
                <c:pt idx="2">
                  <c:v>20</c:v>
                </c:pt>
                <c:pt idx="3">
                  <c:v>29</c:v>
                </c:pt>
                <c:pt idx="4">
                  <c:v>27</c:v>
                </c:pt>
                <c:pt idx="5">
                  <c:v>26</c:v>
                </c:pt>
                <c:pt idx="6">
                  <c:v>25</c:v>
                </c:pt>
                <c:pt idx="7">
                  <c:v>29</c:v>
                </c:pt>
                <c:pt idx="8">
                  <c:v>30</c:v>
                </c:pt>
                <c:pt idx="9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B6-4A71-8219-45A034E704F8}"/>
            </c:ext>
          </c:extLst>
        </c:ser>
        <c:ser>
          <c:idx val="1"/>
          <c:order val="1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차트작업!$B$4:$B$13</c:f>
              <c:strCache>
                <c:ptCount val="10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박인자</c:v>
                </c:pt>
                <c:pt idx="5">
                  <c:v>김승리</c:v>
                </c:pt>
                <c:pt idx="6">
                  <c:v>최적극</c:v>
                </c:pt>
                <c:pt idx="7">
                  <c:v>이용감</c:v>
                </c:pt>
                <c:pt idx="8">
                  <c:v>김튼튼</c:v>
                </c:pt>
                <c:pt idx="9">
                  <c:v>강성실</c:v>
                </c:pt>
              </c:strCache>
            </c:strRef>
          </c:cat>
          <c:val>
            <c:numRef>
              <c:f>차트작업!$F$4:$F$13</c:f>
              <c:numCache>
                <c:formatCode>General</c:formatCode>
                <c:ptCount val="10"/>
                <c:pt idx="0">
                  <c:v>38</c:v>
                </c:pt>
                <c:pt idx="1">
                  <c:v>33</c:v>
                </c:pt>
                <c:pt idx="2">
                  <c:v>35</c:v>
                </c:pt>
                <c:pt idx="3">
                  <c:v>38</c:v>
                </c:pt>
                <c:pt idx="4">
                  <c:v>30</c:v>
                </c:pt>
                <c:pt idx="5">
                  <c:v>32</c:v>
                </c:pt>
                <c:pt idx="6">
                  <c:v>34</c:v>
                </c:pt>
                <c:pt idx="7">
                  <c:v>40</c:v>
                </c:pt>
                <c:pt idx="8">
                  <c:v>37</c:v>
                </c:pt>
                <c:pt idx="9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B6-4A71-8219-45A034E704F8}"/>
            </c:ext>
          </c:extLst>
        </c:ser>
        <c:ser>
          <c:idx val="2"/>
          <c:order val="2"/>
          <c:tx>
            <c:strRef>
              <c:f>차트작업!$G$3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차트작업!$B$4:$B$13</c:f>
              <c:strCache>
                <c:ptCount val="10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박인자</c:v>
                </c:pt>
                <c:pt idx="5">
                  <c:v>김승리</c:v>
                </c:pt>
                <c:pt idx="6">
                  <c:v>최적극</c:v>
                </c:pt>
                <c:pt idx="7">
                  <c:v>이용감</c:v>
                </c:pt>
                <c:pt idx="8">
                  <c:v>김튼튼</c:v>
                </c:pt>
                <c:pt idx="9">
                  <c:v>강성실</c:v>
                </c:pt>
              </c:strCache>
            </c:strRef>
          </c:cat>
          <c:val>
            <c:numRef>
              <c:f>차트작업!$G$4:$G$13</c:f>
              <c:numCache>
                <c:formatCode>General</c:formatCode>
                <c:ptCount val="10"/>
                <c:pt idx="0">
                  <c:v>8</c:v>
                </c:pt>
                <c:pt idx="1">
                  <c:v>5</c:v>
                </c:pt>
                <c:pt idx="2">
                  <c:v>9</c:v>
                </c:pt>
                <c:pt idx="3">
                  <c:v>10</c:v>
                </c:pt>
                <c:pt idx="4">
                  <c:v>8</c:v>
                </c:pt>
                <c:pt idx="5">
                  <c:v>10</c:v>
                </c:pt>
                <c:pt idx="6">
                  <c:v>8</c:v>
                </c:pt>
                <c:pt idx="7">
                  <c:v>10</c:v>
                </c:pt>
                <c:pt idx="8">
                  <c:v>8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B6-4A71-8219-45A034E704F8}"/>
            </c:ext>
          </c:extLst>
        </c:ser>
        <c:ser>
          <c:idx val="3"/>
          <c:order val="3"/>
          <c:tx>
            <c:strRef>
              <c:f>차트작업!$H$3</c:f>
              <c:strCache>
                <c:ptCount val="1"/>
                <c:pt idx="0">
                  <c:v>출석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차트작업!$B$4:$B$13</c:f>
              <c:strCache>
                <c:ptCount val="10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박인자</c:v>
                </c:pt>
                <c:pt idx="5">
                  <c:v>김승리</c:v>
                </c:pt>
                <c:pt idx="6">
                  <c:v>최적극</c:v>
                </c:pt>
                <c:pt idx="7">
                  <c:v>이용감</c:v>
                </c:pt>
                <c:pt idx="8">
                  <c:v>김튼튼</c:v>
                </c:pt>
                <c:pt idx="9">
                  <c:v>강성실</c:v>
                </c:pt>
              </c:strCache>
            </c:strRef>
          </c:cat>
          <c:val>
            <c:numRef>
              <c:f>차트작업!$H$4:$H$13</c:f>
              <c:numCache>
                <c:formatCode>General</c:formatCode>
                <c:ptCount val="10"/>
                <c:pt idx="0">
                  <c:v>17</c:v>
                </c:pt>
                <c:pt idx="1">
                  <c:v>20</c:v>
                </c:pt>
                <c:pt idx="2">
                  <c:v>18</c:v>
                </c:pt>
                <c:pt idx="3">
                  <c:v>19</c:v>
                </c:pt>
                <c:pt idx="4">
                  <c:v>12</c:v>
                </c:pt>
                <c:pt idx="5">
                  <c:v>18</c:v>
                </c:pt>
                <c:pt idx="6">
                  <c:v>20</c:v>
                </c:pt>
                <c:pt idx="7">
                  <c:v>18</c:v>
                </c:pt>
                <c:pt idx="8">
                  <c:v>18</c:v>
                </c:pt>
                <c:pt idx="9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B6-4A71-8219-45A034E704F8}"/>
            </c:ext>
          </c:extLst>
        </c:ser>
        <c:ser>
          <c:idx val="4"/>
          <c:order val="4"/>
          <c:tx>
            <c:strRef>
              <c:f>차트작업!$I$3</c:f>
              <c:strCache>
                <c:ptCount val="1"/>
                <c:pt idx="0">
                  <c:v>총점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차트작업!$B$4:$B$13</c:f>
              <c:strCache>
                <c:ptCount val="10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박인자</c:v>
                </c:pt>
                <c:pt idx="5">
                  <c:v>김승리</c:v>
                </c:pt>
                <c:pt idx="6">
                  <c:v>최적극</c:v>
                </c:pt>
                <c:pt idx="7">
                  <c:v>이용감</c:v>
                </c:pt>
                <c:pt idx="8">
                  <c:v>김튼튼</c:v>
                </c:pt>
                <c:pt idx="9">
                  <c:v>강성실</c:v>
                </c:pt>
              </c:strCache>
            </c:strRef>
          </c:cat>
          <c:val>
            <c:numRef>
              <c:f>차트작업!$I$4:$I$13</c:f>
              <c:numCache>
                <c:formatCode>General</c:formatCode>
                <c:ptCount val="10"/>
                <c:pt idx="0">
                  <c:v>91</c:v>
                </c:pt>
                <c:pt idx="1">
                  <c:v>83</c:v>
                </c:pt>
                <c:pt idx="2">
                  <c:v>82</c:v>
                </c:pt>
                <c:pt idx="3">
                  <c:v>96</c:v>
                </c:pt>
                <c:pt idx="4">
                  <c:v>77</c:v>
                </c:pt>
                <c:pt idx="5">
                  <c:v>86</c:v>
                </c:pt>
                <c:pt idx="6">
                  <c:v>87</c:v>
                </c:pt>
                <c:pt idx="7">
                  <c:v>97</c:v>
                </c:pt>
                <c:pt idx="8">
                  <c:v>93</c:v>
                </c:pt>
                <c:pt idx="9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B6-4A71-8219-45A034E70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2836848"/>
        <c:axId val="1012837328"/>
      </c:barChart>
      <c:catAx>
        <c:axId val="101283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12837328"/>
        <c:crosses val="autoZero"/>
        <c:auto val="1"/>
        <c:lblAlgn val="ctr"/>
        <c:lblOffset val="100"/>
        <c:noMultiLvlLbl val="0"/>
      </c:catAx>
      <c:valAx>
        <c:axId val="101283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12836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8</xdr:col>
      <xdr:colOff>0</xdr:colOff>
      <xdr:row>34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6D56F43E-1DE2-AAE6-8D75-FF296FA39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SCOM" refreshedDate="45617.436501157405" createdVersion="7" refreshedVersion="7" minRefreshableVersion="3" recordCount="8" xr:uid="{3F9F89A4-F8CC-4BE4-8389-2A631DB1D558}">
  <cacheSource type="worksheet">
    <worksheetSource ref="A3:G11" sheet="분석작업-2"/>
  </cacheSource>
  <cacheFields count="7">
    <cacheField name="성명" numFmtId="0">
      <sharedItems count="8">
        <s v="이미영"/>
        <s v="구기자"/>
        <s v="한명구"/>
        <s v="사오정"/>
        <s v="오동추"/>
        <s v="윤수아"/>
        <s v="김기자"/>
        <s v="우주태"/>
      </sharedItems>
    </cacheField>
    <cacheField name="전공학과" numFmtId="0">
      <sharedItems count="3">
        <s v="컴퓨터"/>
        <s v="국문"/>
        <s v="경영"/>
      </sharedItems>
    </cacheField>
    <cacheField name="결석회수" numFmtId="0">
      <sharedItems containsSemiMixedTypes="0" containsString="0" containsNumber="1" containsInteger="1" minValue="1" maxValue="8"/>
    </cacheField>
    <cacheField name="출석점수" numFmtId="0">
      <sharedItems containsSemiMixedTypes="0" containsString="0" containsNumber="1" containsInteger="1" minValue="84" maxValue="98"/>
    </cacheField>
    <cacheField name="중간고사" numFmtId="0">
      <sharedItems containsSemiMixedTypes="0" containsString="0" containsNumber="1" containsInteger="1" minValue="46" maxValue="100"/>
    </cacheField>
    <cacheField name="기말고사" numFmtId="0">
      <sharedItems containsSemiMixedTypes="0" containsString="0" containsNumber="1" containsInteger="1" minValue="75" maxValue="95"/>
    </cacheField>
    <cacheField name="평점" numFmtId="0">
      <sharedItems containsSemiMixedTypes="0" containsString="0" containsNumber="1" containsInteger="1" minValue="70" maxValue="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n v="1"/>
    <n v="98"/>
    <n v="90"/>
    <n v="88"/>
    <n v="92"/>
  </r>
  <r>
    <x v="1"/>
    <x v="1"/>
    <n v="3"/>
    <n v="94"/>
    <n v="100"/>
    <n v="90"/>
    <n v="94"/>
  </r>
  <r>
    <x v="2"/>
    <x v="2"/>
    <n v="2"/>
    <n v="96"/>
    <n v="87"/>
    <n v="95"/>
    <n v="92"/>
  </r>
  <r>
    <x v="3"/>
    <x v="1"/>
    <n v="8"/>
    <n v="84"/>
    <n v="78"/>
    <n v="80"/>
    <n v="80"/>
  </r>
  <r>
    <x v="4"/>
    <x v="0"/>
    <n v="5"/>
    <n v="90"/>
    <n v="46"/>
    <n v="75"/>
    <n v="70"/>
  </r>
  <r>
    <x v="5"/>
    <x v="2"/>
    <n v="6"/>
    <n v="88"/>
    <n v="66"/>
    <n v="90"/>
    <n v="81"/>
  </r>
  <r>
    <x v="6"/>
    <x v="0"/>
    <n v="4"/>
    <n v="92"/>
    <n v="89"/>
    <n v="88"/>
    <n v="89"/>
  </r>
  <r>
    <x v="7"/>
    <x v="2"/>
    <n v="2"/>
    <n v="96"/>
    <n v="90"/>
    <n v="95"/>
    <n v="9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B5286E-D8CD-499D-ABF3-291E3080D6FB}" name="피벗 테이블1" cacheId="3" applyNumberFormats="0" applyBorderFormats="0" applyFontFormats="0" applyPatternFormats="0" applyAlignmentFormats="0" applyWidthHeightFormats="1" dataCaption="값" missingCaption="#" updatedVersion="7" minRefreshableVersion="3" useAutoFormatting="1" itemPrintTitles="1" createdVersion="7" indent="0" outline="1" outlineData="1" multipleFieldFilters="0">
  <location ref="A3:E13" firstHeaderRow="1" firstDataRow="2" firstDataCol="1"/>
  <pivotFields count="7">
    <pivotField axis="axisRow" showAll="0">
      <items count="9">
        <item x="1"/>
        <item x="6"/>
        <item x="3"/>
        <item x="4"/>
        <item x="7"/>
        <item x="5"/>
        <item x="0"/>
        <item x="2"/>
        <item t="default"/>
      </items>
    </pivotField>
    <pivotField axis="axisCol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  <pivotField dataField="1"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합계 : 평점" fld="6" baseField="0" baseItem="0"/>
  </dataFields>
  <pivotTableStyleInfo name="PivotStyleMedium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9"/>
  <sheetViews>
    <sheetView workbookViewId="0"/>
  </sheetViews>
  <sheetFormatPr defaultRowHeight="17.399999999999999" x14ac:dyDescent="0.4"/>
  <cols>
    <col min="3" max="3" width="14.19921875" bestFit="1" customWidth="1"/>
    <col min="5" max="5" width="11.796875" bestFit="1" customWidth="1"/>
    <col min="6" max="6" width="9.09765625" bestFit="1" customWidth="1"/>
  </cols>
  <sheetData>
    <row r="1" spans="1:7" x14ac:dyDescent="0.4">
      <c r="A1" t="s">
        <v>0</v>
      </c>
    </row>
    <row r="3" spans="1:7" x14ac:dyDescent="0.4">
      <c r="A3" s="2"/>
      <c r="B3" s="2"/>
      <c r="C3" s="2"/>
      <c r="D3" s="2"/>
      <c r="E3" s="2"/>
      <c r="F3" s="2"/>
      <c r="G3" s="2"/>
    </row>
    <row r="4" spans="1:7" x14ac:dyDescent="0.4">
      <c r="A4" s="2"/>
      <c r="B4" s="2"/>
      <c r="C4" s="2"/>
      <c r="D4" s="2"/>
      <c r="E4" s="3"/>
      <c r="F4" s="1"/>
      <c r="G4" s="2"/>
    </row>
    <row r="5" spans="1:7" x14ac:dyDescent="0.4">
      <c r="A5" s="2"/>
      <c r="B5" s="2"/>
      <c r="C5" s="2"/>
      <c r="D5" s="2"/>
      <c r="E5" s="3"/>
      <c r="F5" s="1"/>
      <c r="G5" s="2"/>
    </row>
    <row r="6" spans="1:7" x14ac:dyDescent="0.4">
      <c r="A6" s="2"/>
      <c r="B6" s="2"/>
      <c r="C6" s="2"/>
      <c r="D6" s="2"/>
      <c r="E6" s="3"/>
      <c r="F6" s="1"/>
      <c r="G6" s="2"/>
    </row>
    <row r="7" spans="1:7" x14ac:dyDescent="0.4">
      <c r="A7" s="2"/>
      <c r="B7" s="2"/>
      <c r="C7" s="2"/>
      <c r="D7" s="2"/>
      <c r="E7" s="3"/>
      <c r="F7" s="1"/>
      <c r="G7" s="2"/>
    </row>
    <row r="8" spans="1:7" x14ac:dyDescent="0.4">
      <c r="A8" s="2"/>
      <c r="B8" s="2"/>
      <c r="C8" s="2"/>
      <c r="D8" s="2"/>
      <c r="E8" s="3"/>
      <c r="F8" s="1"/>
      <c r="G8" s="2"/>
    </row>
    <row r="9" spans="1:7" x14ac:dyDescent="0.4">
      <c r="A9" s="2"/>
      <c r="B9" s="2"/>
      <c r="C9" s="2"/>
      <c r="D9" s="2"/>
      <c r="E9" s="3"/>
      <c r="F9" s="1"/>
      <c r="G9" s="2"/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86F9D-D3EF-4CF5-A33A-DA74F0440319}">
  <sheetPr>
    <outlinePr summaryBelow="0"/>
  </sheetPr>
  <dimension ref="B1:F13"/>
  <sheetViews>
    <sheetView showGridLines="0" tabSelected="1" workbookViewId="0"/>
  </sheetViews>
  <sheetFormatPr defaultRowHeight="17.399999999999999" outlineLevelRow="1" outlineLevelCol="1" x14ac:dyDescent="0.4"/>
  <cols>
    <col min="3" max="3" width="10.3984375" bestFit="1" customWidth="1"/>
    <col min="4" max="6" width="21" bestFit="1" customWidth="1" outlineLevel="1"/>
  </cols>
  <sheetData>
    <row r="1" spans="2:6" ht="18" thickBot="1" x14ac:dyDescent="0.45"/>
    <row r="2" spans="2:6" x14ac:dyDescent="0.4">
      <c r="B2" s="33" t="s">
        <v>294</v>
      </c>
      <c r="C2" s="34"/>
      <c r="D2" s="40"/>
      <c r="E2" s="40"/>
      <c r="F2" s="40"/>
    </row>
    <row r="3" spans="2:6" collapsed="1" x14ac:dyDescent="0.4">
      <c r="B3" s="32"/>
      <c r="C3" s="32"/>
      <c r="D3" s="41" t="s">
        <v>296</v>
      </c>
      <c r="E3" s="41" t="s">
        <v>291</v>
      </c>
      <c r="F3" s="41" t="s">
        <v>293</v>
      </c>
    </row>
    <row r="4" spans="2:6" ht="31.2" hidden="1" outlineLevel="1" x14ac:dyDescent="0.4">
      <c r="B4" s="36"/>
      <c r="C4" s="36"/>
      <c r="D4" s="28"/>
      <c r="E4" s="43" t="s">
        <v>292</v>
      </c>
      <c r="F4" s="43" t="s">
        <v>292</v>
      </c>
    </row>
    <row r="5" spans="2:6" x14ac:dyDescent="0.4">
      <c r="B5" s="37" t="s">
        <v>295</v>
      </c>
      <c r="C5" s="38"/>
      <c r="D5" s="35"/>
      <c r="E5" s="35"/>
      <c r="F5" s="35"/>
    </row>
    <row r="6" spans="2:6" outlineLevel="1" x14ac:dyDescent="0.4">
      <c r="B6" s="36"/>
      <c r="C6" s="36" t="s">
        <v>287</v>
      </c>
      <c r="D6" s="29">
        <v>0.8</v>
      </c>
      <c r="E6" s="42">
        <v>0.7</v>
      </c>
      <c r="F6" s="42">
        <v>0.9</v>
      </c>
    </row>
    <row r="7" spans="2:6" outlineLevel="1" x14ac:dyDescent="0.4">
      <c r="B7" s="36"/>
      <c r="C7" s="36" t="s">
        <v>288</v>
      </c>
      <c r="D7" s="29">
        <v>0.12</v>
      </c>
      <c r="E7" s="42">
        <v>0.11</v>
      </c>
      <c r="F7" s="42">
        <v>0.13</v>
      </c>
    </row>
    <row r="8" spans="2:6" x14ac:dyDescent="0.4">
      <c r="B8" s="37" t="s">
        <v>297</v>
      </c>
      <c r="C8" s="38"/>
      <c r="D8" s="35"/>
      <c r="E8" s="35"/>
      <c r="F8" s="35"/>
    </row>
    <row r="9" spans="2:6" outlineLevel="1" x14ac:dyDescent="0.4">
      <c r="B9" s="36"/>
      <c r="C9" s="36" t="s">
        <v>289</v>
      </c>
      <c r="D9" s="30">
        <v>5386000</v>
      </c>
      <c r="E9" s="30">
        <v>5144000</v>
      </c>
      <c r="F9" s="30">
        <v>5620000</v>
      </c>
    </row>
    <row r="10" spans="2:6" ht="18" outlineLevel="1" thickBot="1" x14ac:dyDescent="0.45">
      <c r="B10" s="39"/>
      <c r="C10" s="39" t="s">
        <v>290</v>
      </c>
      <c r="D10" s="31">
        <v>5211000</v>
      </c>
      <c r="E10" s="31">
        <v>4978000</v>
      </c>
      <c r="F10" s="31">
        <v>5438000</v>
      </c>
    </row>
    <row r="11" spans="2:6" x14ac:dyDescent="0.4">
      <c r="B11" t="s">
        <v>298</v>
      </c>
    </row>
    <row r="12" spans="2:6" x14ac:dyDescent="0.4">
      <c r="B12" t="s">
        <v>299</v>
      </c>
    </row>
    <row r="13" spans="2:6" x14ac:dyDescent="0.4">
      <c r="B13" t="s">
        <v>300</v>
      </c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E3D41-B780-4EED-8E6B-E686B4A99AC2}">
  <dimension ref="A1:J9"/>
  <sheetViews>
    <sheetView workbookViewId="0">
      <selection sqref="A1:J1"/>
    </sheetView>
  </sheetViews>
  <sheetFormatPr defaultRowHeight="17.399999999999999" x14ac:dyDescent="0.4"/>
  <cols>
    <col min="3" max="3" width="11" bestFit="1" customWidth="1"/>
    <col min="5" max="6" width="9.5" bestFit="1" customWidth="1"/>
  </cols>
  <sheetData>
    <row r="1" spans="1:10" ht="21" x14ac:dyDescent="0.4">
      <c r="A1" s="16" t="s">
        <v>259</v>
      </c>
      <c r="B1" s="16"/>
      <c r="C1" s="16"/>
      <c r="D1" s="16"/>
      <c r="E1" s="16"/>
      <c r="F1" s="16"/>
      <c r="G1" s="16"/>
      <c r="H1" s="16"/>
      <c r="I1" s="16"/>
      <c r="J1" s="16"/>
    </row>
    <row r="3" spans="1:10" x14ac:dyDescent="0.4">
      <c r="A3" s="6" t="s">
        <v>197</v>
      </c>
      <c r="B3" s="6" t="s">
        <v>260</v>
      </c>
      <c r="C3" s="6" t="s">
        <v>261</v>
      </c>
      <c r="D3" s="6" t="s">
        <v>2</v>
      </c>
      <c r="E3" s="6" t="s">
        <v>32</v>
      </c>
      <c r="F3" s="6" t="s">
        <v>33</v>
      </c>
      <c r="G3" s="6" t="s">
        <v>198</v>
      </c>
      <c r="H3" s="6" t="s">
        <v>199</v>
      </c>
      <c r="I3" s="6" t="s">
        <v>200</v>
      </c>
      <c r="J3" s="6" t="s">
        <v>201</v>
      </c>
    </row>
    <row r="4" spans="1:10" x14ac:dyDescent="0.4">
      <c r="A4" s="6" t="s">
        <v>202</v>
      </c>
      <c r="B4" s="6" t="s">
        <v>203</v>
      </c>
      <c r="C4" s="6" t="s">
        <v>262</v>
      </c>
      <c r="D4" s="6" t="s">
        <v>3</v>
      </c>
      <c r="E4" s="9">
        <v>45323</v>
      </c>
      <c r="F4" s="9">
        <v>45324</v>
      </c>
      <c r="G4" s="6"/>
      <c r="H4" s="6">
        <v>21</v>
      </c>
      <c r="I4" s="6">
        <v>3</v>
      </c>
      <c r="J4" s="6" t="s">
        <v>212</v>
      </c>
    </row>
    <row r="5" spans="1:10" x14ac:dyDescent="0.4">
      <c r="A5" s="6" t="s">
        <v>204</v>
      </c>
      <c r="B5" s="6" t="s">
        <v>205</v>
      </c>
      <c r="C5" s="6" t="s">
        <v>263</v>
      </c>
      <c r="D5" s="6" t="s">
        <v>4</v>
      </c>
      <c r="E5" s="9">
        <v>45324</v>
      </c>
      <c r="F5" s="9">
        <v>45326</v>
      </c>
      <c r="G5" s="6"/>
      <c r="H5" s="6">
        <v>15</v>
      </c>
      <c r="I5" s="6">
        <v>12</v>
      </c>
      <c r="J5" s="6" t="s">
        <v>213</v>
      </c>
    </row>
    <row r="6" spans="1:10" x14ac:dyDescent="0.4">
      <c r="A6" s="6" t="s">
        <v>206</v>
      </c>
      <c r="B6" s="6" t="s">
        <v>207</v>
      </c>
      <c r="C6" s="6" t="s">
        <v>264</v>
      </c>
      <c r="D6" s="6" t="s">
        <v>3</v>
      </c>
      <c r="E6" s="9">
        <v>45330</v>
      </c>
      <c r="F6" s="9">
        <v>45332</v>
      </c>
      <c r="G6" s="6"/>
      <c r="H6" s="6">
        <v>16</v>
      </c>
      <c r="I6" s="6">
        <v>2</v>
      </c>
      <c r="J6" s="6" t="s">
        <v>212</v>
      </c>
    </row>
    <row r="7" spans="1:10" x14ac:dyDescent="0.4">
      <c r="A7" s="6" t="s">
        <v>208</v>
      </c>
      <c r="B7" s="6" t="s">
        <v>6</v>
      </c>
      <c r="C7" s="6" t="s">
        <v>265</v>
      </c>
      <c r="D7" s="6" t="s">
        <v>4</v>
      </c>
      <c r="E7" s="9">
        <v>45335</v>
      </c>
      <c r="F7" s="9">
        <v>45336</v>
      </c>
      <c r="G7" s="6"/>
      <c r="H7" s="6">
        <v>14</v>
      </c>
      <c r="I7" s="6">
        <v>4</v>
      </c>
      <c r="J7" s="6" t="s">
        <v>212</v>
      </c>
    </row>
    <row r="8" spans="1:10" x14ac:dyDescent="0.4">
      <c r="A8" s="6" t="s">
        <v>209</v>
      </c>
      <c r="B8" s="6" t="s">
        <v>7</v>
      </c>
      <c r="C8" s="6" t="s">
        <v>266</v>
      </c>
      <c r="D8" s="6" t="s">
        <v>4</v>
      </c>
      <c r="E8" s="9">
        <v>45337</v>
      </c>
      <c r="F8" s="9">
        <v>45338</v>
      </c>
      <c r="G8" s="6"/>
      <c r="H8" s="6">
        <v>25</v>
      </c>
      <c r="I8" s="6">
        <v>17</v>
      </c>
      <c r="J8" s="6" t="s">
        <v>213</v>
      </c>
    </row>
    <row r="9" spans="1:10" x14ac:dyDescent="0.4">
      <c r="A9" s="6" t="s">
        <v>210</v>
      </c>
      <c r="B9" s="6" t="s">
        <v>211</v>
      </c>
      <c r="C9" s="6" t="s">
        <v>267</v>
      </c>
      <c r="D9" s="6" t="s">
        <v>3</v>
      </c>
      <c r="E9" s="9">
        <v>45342</v>
      </c>
      <c r="F9" s="9">
        <v>45344</v>
      </c>
      <c r="G9" s="6"/>
      <c r="H9" s="6">
        <v>8</v>
      </c>
      <c r="I9" s="6">
        <v>3</v>
      </c>
      <c r="J9" s="6" t="s">
        <v>212</v>
      </c>
    </row>
  </sheetData>
  <mergeCells count="1">
    <mergeCell ref="A1:J1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I13"/>
  <sheetViews>
    <sheetView workbookViewId="0">
      <selection sqref="A1:I1"/>
    </sheetView>
  </sheetViews>
  <sheetFormatPr defaultRowHeight="17.399999999999999" x14ac:dyDescent="0.4"/>
  <cols>
    <col min="3" max="3" width="12.296875" bestFit="1" customWidth="1"/>
  </cols>
  <sheetData>
    <row r="1" spans="1:9" ht="21" x14ac:dyDescent="0.4">
      <c r="A1" s="16" t="s">
        <v>214</v>
      </c>
      <c r="B1" s="16"/>
      <c r="C1" s="16"/>
      <c r="D1" s="16"/>
      <c r="E1" s="16"/>
      <c r="F1" s="16"/>
      <c r="G1" s="16"/>
      <c r="H1" s="16"/>
      <c r="I1" s="16"/>
    </row>
    <row r="3" spans="1:9" x14ac:dyDescent="0.4">
      <c r="A3" s="6" t="s">
        <v>215</v>
      </c>
      <c r="B3" s="6" t="s">
        <v>197</v>
      </c>
      <c r="C3" s="6" t="s">
        <v>216</v>
      </c>
      <c r="D3" s="6" t="s">
        <v>2</v>
      </c>
      <c r="E3" s="6" t="s">
        <v>217</v>
      </c>
      <c r="F3" s="6" t="s">
        <v>218</v>
      </c>
      <c r="G3" s="6" t="s">
        <v>219</v>
      </c>
      <c r="H3" s="6" t="s">
        <v>220</v>
      </c>
      <c r="I3" s="6" t="s">
        <v>221</v>
      </c>
    </row>
    <row r="4" spans="1:9" x14ac:dyDescent="0.4">
      <c r="A4" s="6" t="s">
        <v>222</v>
      </c>
      <c r="B4" s="6" t="s">
        <v>223</v>
      </c>
      <c r="C4" s="6" t="s">
        <v>224</v>
      </c>
      <c r="D4" s="6" t="s">
        <v>4</v>
      </c>
      <c r="E4" s="6">
        <v>28</v>
      </c>
      <c r="F4" s="6">
        <v>38</v>
      </c>
      <c r="G4" s="6">
        <v>8</v>
      </c>
      <c r="H4" s="6">
        <v>17</v>
      </c>
      <c r="I4" s="6">
        <f>SUM(E4:H4)</f>
        <v>91</v>
      </c>
    </row>
    <row r="5" spans="1:9" x14ac:dyDescent="0.4">
      <c r="A5" s="6" t="s">
        <v>225</v>
      </c>
      <c r="B5" s="6" t="s">
        <v>226</v>
      </c>
      <c r="C5" s="6" t="s">
        <v>224</v>
      </c>
      <c r="D5" s="6" t="s">
        <v>3</v>
      </c>
      <c r="E5" s="6">
        <v>25</v>
      </c>
      <c r="F5" s="6">
        <v>33</v>
      </c>
      <c r="G5" s="6">
        <v>5</v>
      </c>
      <c r="H5" s="6">
        <v>20</v>
      </c>
      <c r="I5" s="6">
        <f t="shared" ref="I5:I13" si="0">SUM(E5:H5)</f>
        <v>83</v>
      </c>
    </row>
    <row r="6" spans="1:9" x14ac:dyDescent="0.4">
      <c r="A6" s="6" t="s">
        <v>227</v>
      </c>
      <c r="B6" s="6" t="s">
        <v>228</v>
      </c>
      <c r="C6" s="6" t="s">
        <v>229</v>
      </c>
      <c r="D6" s="6" t="s">
        <v>4</v>
      </c>
      <c r="E6" s="6">
        <v>20</v>
      </c>
      <c r="F6" s="6">
        <v>35</v>
      </c>
      <c r="G6" s="6">
        <v>9</v>
      </c>
      <c r="H6" s="6">
        <v>18</v>
      </c>
      <c r="I6" s="6">
        <f t="shared" si="0"/>
        <v>82</v>
      </c>
    </row>
    <row r="7" spans="1:9" x14ac:dyDescent="0.4">
      <c r="A7" s="6" t="s">
        <v>230</v>
      </c>
      <c r="B7" s="6" t="s">
        <v>231</v>
      </c>
      <c r="C7" s="6" t="s">
        <v>229</v>
      </c>
      <c r="D7" s="6" t="s">
        <v>3</v>
      </c>
      <c r="E7" s="6">
        <v>29</v>
      </c>
      <c r="F7" s="6">
        <v>38</v>
      </c>
      <c r="G7" s="6">
        <v>10</v>
      </c>
      <c r="H7" s="6">
        <v>19</v>
      </c>
      <c r="I7" s="6">
        <f t="shared" si="0"/>
        <v>96</v>
      </c>
    </row>
    <row r="8" spans="1:9" x14ac:dyDescent="0.4">
      <c r="A8" s="6" t="s">
        <v>232</v>
      </c>
      <c r="B8" s="6" t="s">
        <v>233</v>
      </c>
      <c r="C8" s="6" t="s">
        <v>234</v>
      </c>
      <c r="D8" s="6" t="s">
        <v>3</v>
      </c>
      <c r="E8" s="6">
        <v>27</v>
      </c>
      <c r="F8" s="6">
        <v>30</v>
      </c>
      <c r="G8" s="6">
        <v>8</v>
      </c>
      <c r="H8" s="6">
        <v>12</v>
      </c>
      <c r="I8" s="6">
        <f t="shared" si="0"/>
        <v>77</v>
      </c>
    </row>
    <row r="9" spans="1:9" x14ac:dyDescent="0.4">
      <c r="A9" s="6" t="s">
        <v>235</v>
      </c>
      <c r="B9" s="6" t="s">
        <v>236</v>
      </c>
      <c r="C9" s="6" t="s">
        <v>224</v>
      </c>
      <c r="D9" s="6" t="s">
        <v>4</v>
      </c>
      <c r="E9" s="6">
        <v>26</v>
      </c>
      <c r="F9" s="6">
        <v>32</v>
      </c>
      <c r="G9" s="6">
        <v>10</v>
      </c>
      <c r="H9" s="6">
        <v>18</v>
      </c>
      <c r="I9" s="6">
        <f t="shared" si="0"/>
        <v>86</v>
      </c>
    </row>
    <row r="10" spans="1:9" x14ac:dyDescent="0.4">
      <c r="A10" s="6" t="s">
        <v>237</v>
      </c>
      <c r="B10" s="6" t="s">
        <v>238</v>
      </c>
      <c r="C10" s="6" t="s">
        <v>229</v>
      </c>
      <c r="D10" s="6" t="s">
        <v>4</v>
      </c>
      <c r="E10" s="6">
        <v>25</v>
      </c>
      <c r="F10" s="6">
        <v>34</v>
      </c>
      <c r="G10" s="6">
        <v>8</v>
      </c>
      <c r="H10" s="6">
        <v>20</v>
      </c>
      <c r="I10" s="6">
        <f t="shared" si="0"/>
        <v>87</v>
      </c>
    </row>
    <row r="11" spans="1:9" x14ac:dyDescent="0.4">
      <c r="A11" s="6" t="s">
        <v>239</v>
      </c>
      <c r="B11" s="6" t="s">
        <v>240</v>
      </c>
      <c r="C11" s="6" t="s">
        <v>234</v>
      </c>
      <c r="D11" s="6" t="s">
        <v>4</v>
      </c>
      <c r="E11" s="6">
        <v>29</v>
      </c>
      <c r="F11" s="6">
        <v>40</v>
      </c>
      <c r="G11" s="6">
        <v>10</v>
      </c>
      <c r="H11" s="6">
        <v>18</v>
      </c>
      <c r="I11" s="6">
        <f t="shared" si="0"/>
        <v>97</v>
      </c>
    </row>
    <row r="12" spans="1:9" x14ac:dyDescent="0.4">
      <c r="A12" s="6" t="s">
        <v>241</v>
      </c>
      <c r="B12" s="6" t="s">
        <v>242</v>
      </c>
      <c r="C12" s="6" t="s">
        <v>224</v>
      </c>
      <c r="D12" s="6" t="s">
        <v>4</v>
      </c>
      <c r="E12" s="6">
        <v>30</v>
      </c>
      <c r="F12" s="6">
        <v>37</v>
      </c>
      <c r="G12" s="6">
        <v>8</v>
      </c>
      <c r="H12" s="6">
        <v>18</v>
      </c>
      <c r="I12" s="6">
        <f t="shared" si="0"/>
        <v>93</v>
      </c>
    </row>
    <row r="13" spans="1:9" x14ac:dyDescent="0.4">
      <c r="A13" s="6" t="s">
        <v>243</v>
      </c>
      <c r="B13" s="6" t="s">
        <v>244</v>
      </c>
      <c r="C13" s="6" t="s">
        <v>234</v>
      </c>
      <c r="D13" s="6" t="s">
        <v>3</v>
      </c>
      <c r="E13" s="6">
        <v>25</v>
      </c>
      <c r="F13" s="6">
        <v>28</v>
      </c>
      <c r="G13" s="6">
        <v>5</v>
      </c>
      <c r="H13" s="6">
        <v>15</v>
      </c>
      <c r="I13" s="6">
        <f t="shared" si="0"/>
        <v>73</v>
      </c>
    </row>
  </sheetData>
  <mergeCells count="1">
    <mergeCell ref="A1:I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G10"/>
  <sheetViews>
    <sheetView workbookViewId="0"/>
  </sheetViews>
  <sheetFormatPr defaultRowHeight="17.399999999999999" x14ac:dyDescent="0.4"/>
  <cols>
    <col min="4" max="4" width="10.3984375" bestFit="1" customWidth="1"/>
    <col min="6" max="6" width="10.19921875" bestFit="1" customWidth="1"/>
  </cols>
  <sheetData>
    <row r="1" spans="1:7" x14ac:dyDescent="0.4">
      <c r="A1" t="s">
        <v>93</v>
      </c>
    </row>
    <row r="3" spans="1:7" x14ac:dyDescent="0.4">
      <c r="A3" s="2" t="s">
        <v>94</v>
      </c>
      <c r="B3" s="2" t="s">
        <v>95</v>
      </c>
      <c r="C3" s="2" t="s">
        <v>96</v>
      </c>
      <c r="D3" s="2" t="s">
        <v>97</v>
      </c>
      <c r="E3" s="2" t="s">
        <v>98</v>
      </c>
      <c r="F3" s="2" t="s">
        <v>99</v>
      </c>
      <c r="G3" s="2" t="s">
        <v>100</v>
      </c>
    </row>
    <row r="4" spans="1:7" x14ac:dyDescent="0.4">
      <c r="A4" s="2" t="s">
        <v>101</v>
      </c>
      <c r="B4" s="2">
        <v>200</v>
      </c>
      <c r="C4" s="2">
        <v>220</v>
      </c>
      <c r="D4">
        <v>26400000</v>
      </c>
      <c r="E4" s="2">
        <v>0.1</v>
      </c>
      <c r="F4">
        <v>23760000</v>
      </c>
      <c r="G4" s="2">
        <v>1.1000000000000001</v>
      </c>
    </row>
    <row r="5" spans="1:7" x14ac:dyDescent="0.4">
      <c r="A5" s="2" t="s">
        <v>64</v>
      </c>
      <c r="B5" s="2">
        <v>150</v>
      </c>
      <c r="C5" s="2">
        <v>120</v>
      </c>
      <c r="D5">
        <v>14400000</v>
      </c>
      <c r="E5" s="2">
        <v>0</v>
      </c>
      <c r="F5">
        <v>14400000</v>
      </c>
      <c r="G5" s="2">
        <v>0.8</v>
      </c>
    </row>
    <row r="6" spans="1:7" x14ac:dyDescent="0.4">
      <c r="A6" s="2" t="s">
        <v>102</v>
      </c>
      <c r="B6" s="2">
        <v>120</v>
      </c>
      <c r="C6" s="2">
        <v>100</v>
      </c>
      <c r="D6">
        <v>12000000</v>
      </c>
      <c r="E6" s="2">
        <v>0</v>
      </c>
      <c r="F6">
        <v>12000000</v>
      </c>
      <c r="G6" s="2">
        <v>0.83</v>
      </c>
    </row>
    <row r="7" spans="1:7" x14ac:dyDescent="0.4">
      <c r="A7" s="2" t="s">
        <v>103</v>
      </c>
      <c r="B7" s="2">
        <v>300</v>
      </c>
      <c r="C7" s="2">
        <v>220</v>
      </c>
      <c r="D7">
        <v>66000000</v>
      </c>
      <c r="E7" s="2">
        <v>0.2</v>
      </c>
      <c r="F7">
        <v>52800000</v>
      </c>
      <c r="G7" s="2">
        <v>0.73</v>
      </c>
    </row>
    <row r="8" spans="1:7" x14ac:dyDescent="0.4">
      <c r="A8" s="2" t="s">
        <v>104</v>
      </c>
      <c r="B8" s="2">
        <v>200</v>
      </c>
      <c r="C8" s="2">
        <v>210</v>
      </c>
      <c r="D8">
        <v>63000000</v>
      </c>
      <c r="E8" s="2">
        <v>0.2</v>
      </c>
      <c r="F8">
        <v>50400000</v>
      </c>
      <c r="G8" s="2">
        <v>1.05</v>
      </c>
    </row>
    <row r="9" spans="1:7" x14ac:dyDescent="0.4">
      <c r="A9" s="2" t="s">
        <v>105</v>
      </c>
      <c r="B9" s="2">
        <v>150</v>
      </c>
      <c r="C9" s="2">
        <v>150</v>
      </c>
      <c r="D9">
        <v>45000000</v>
      </c>
      <c r="E9" s="2">
        <v>0.15</v>
      </c>
      <c r="F9">
        <v>38250000</v>
      </c>
      <c r="G9" s="2">
        <v>1</v>
      </c>
    </row>
    <row r="10" spans="1:7" x14ac:dyDescent="0.4">
      <c r="A10" s="2" t="s">
        <v>106</v>
      </c>
      <c r="B10" s="2">
        <v>1120</v>
      </c>
      <c r="C10" s="2">
        <v>1020</v>
      </c>
      <c r="D10">
        <v>226800000</v>
      </c>
      <c r="F10">
        <v>191610000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B3850-104F-4CE0-AF1F-12CBEB8EA1A3}">
  <dimension ref="A1:K12"/>
  <sheetViews>
    <sheetView workbookViewId="0">
      <selection sqref="A1:K1"/>
    </sheetView>
  </sheetViews>
  <sheetFormatPr defaultRowHeight="17.399999999999999" x14ac:dyDescent="0.4"/>
  <cols>
    <col min="2" max="11" width="5.59765625" customWidth="1"/>
  </cols>
  <sheetData>
    <row r="1" spans="1:11" ht="21" x14ac:dyDescent="0.4">
      <c r="A1" s="16" t="s">
        <v>107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16.5" customHeight="1" x14ac:dyDescent="0.4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4">
      <c r="A3" s="17" t="s">
        <v>108</v>
      </c>
      <c r="B3" s="17" t="s">
        <v>109</v>
      </c>
      <c r="C3" s="17"/>
      <c r="D3" s="17"/>
      <c r="E3" s="17"/>
      <c r="F3" s="17"/>
      <c r="G3" s="17"/>
      <c r="H3" s="17"/>
      <c r="I3" s="17"/>
      <c r="J3" s="17"/>
      <c r="K3" s="17"/>
    </row>
    <row r="4" spans="1:11" x14ac:dyDescent="0.4">
      <c r="A4" s="17"/>
      <c r="B4" s="6">
        <v>0</v>
      </c>
      <c r="C4" s="6">
        <v>1</v>
      </c>
      <c r="D4" s="6">
        <v>2</v>
      </c>
      <c r="E4" s="6">
        <v>3</v>
      </c>
      <c r="F4" s="6">
        <v>4</v>
      </c>
      <c r="G4" s="6">
        <v>5</v>
      </c>
      <c r="H4" s="6">
        <v>6</v>
      </c>
      <c r="I4" s="6">
        <v>7</v>
      </c>
      <c r="J4" s="6">
        <v>8</v>
      </c>
      <c r="K4" s="6">
        <v>9</v>
      </c>
    </row>
    <row r="5" spans="1:11" x14ac:dyDescent="0.4">
      <c r="A5" s="6">
        <v>7570</v>
      </c>
      <c r="B5" s="6" t="s">
        <v>110</v>
      </c>
      <c r="C5" s="6"/>
      <c r="D5" s="6" t="s">
        <v>110</v>
      </c>
      <c r="E5" s="6"/>
      <c r="F5" s="6" t="s">
        <v>110</v>
      </c>
      <c r="G5" s="6"/>
      <c r="H5" s="6" t="s">
        <v>110</v>
      </c>
      <c r="I5" s="6"/>
      <c r="J5" s="6" t="s">
        <v>110</v>
      </c>
      <c r="K5" s="6"/>
    </row>
    <row r="6" spans="1:11" x14ac:dyDescent="0.4">
      <c r="A6" s="6">
        <v>4889</v>
      </c>
      <c r="B6" s="6"/>
      <c r="C6" s="6" t="s">
        <v>110</v>
      </c>
      <c r="D6" s="6"/>
      <c r="E6" s="6" t="s">
        <v>110</v>
      </c>
      <c r="F6" s="6"/>
      <c r="G6" s="6" t="s">
        <v>110</v>
      </c>
      <c r="H6" s="6"/>
      <c r="I6" s="6" t="s">
        <v>110</v>
      </c>
      <c r="J6" s="6"/>
      <c r="K6" s="6" t="s">
        <v>110</v>
      </c>
    </row>
    <row r="7" spans="1:11" x14ac:dyDescent="0.4">
      <c r="A7" s="6">
        <v>5076</v>
      </c>
      <c r="B7" s="6" t="s">
        <v>110</v>
      </c>
      <c r="C7" s="6"/>
      <c r="D7" s="6" t="s">
        <v>110</v>
      </c>
      <c r="E7" s="6"/>
      <c r="F7" s="6" t="s">
        <v>110</v>
      </c>
      <c r="G7" s="6"/>
      <c r="H7" s="6" t="s">
        <v>110</v>
      </c>
      <c r="I7" s="6"/>
      <c r="J7" s="6" t="s">
        <v>110</v>
      </c>
      <c r="K7" s="6"/>
    </row>
    <row r="8" spans="1:11" x14ac:dyDescent="0.4">
      <c r="A8" s="6">
        <v>7257</v>
      </c>
      <c r="B8" s="6"/>
      <c r="C8" s="6" t="s">
        <v>110</v>
      </c>
      <c r="D8" s="6"/>
      <c r="E8" s="6" t="s">
        <v>110</v>
      </c>
      <c r="F8" s="6"/>
      <c r="G8" s="6" t="s">
        <v>110</v>
      </c>
      <c r="H8" s="6"/>
      <c r="I8" s="6" t="s">
        <v>110</v>
      </c>
      <c r="J8" s="6"/>
      <c r="K8" s="6" t="s">
        <v>110</v>
      </c>
    </row>
    <row r="9" spans="1:11" x14ac:dyDescent="0.4">
      <c r="A9" s="6">
        <v>9033</v>
      </c>
      <c r="B9" s="6"/>
      <c r="C9" s="6" t="s">
        <v>110</v>
      </c>
      <c r="D9" s="6"/>
      <c r="E9" s="6" t="s">
        <v>110</v>
      </c>
      <c r="F9" s="6"/>
      <c r="G9" s="6" t="s">
        <v>110</v>
      </c>
      <c r="H9" s="6"/>
      <c r="I9" s="6" t="s">
        <v>110</v>
      </c>
      <c r="J9" s="6"/>
      <c r="K9" s="6" t="s">
        <v>110</v>
      </c>
    </row>
    <row r="10" spans="1:11" x14ac:dyDescent="0.4">
      <c r="A10" s="6">
        <v>5574</v>
      </c>
      <c r="B10" s="6" t="s">
        <v>110</v>
      </c>
      <c r="C10" s="6"/>
      <c r="D10" s="6" t="s">
        <v>110</v>
      </c>
      <c r="E10" s="6"/>
      <c r="F10" s="6" t="s">
        <v>110</v>
      </c>
      <c r="G10" s="6"/>
      <c r="H10" s="6" t="s">
        <v>110</v>
      </c>
      <c r="I10" s="6"/>
      <c r="J10" s="6" t="s">
        <v>110</v>
      </c>
      <c r="K10" s="6"/>
    </row>
    <row r="11" spans="1:11" x14ac:dyDescent="0.4">
      <c r="A11" s="6">
        <v>9452</v>
      </c>
      <c r="B11" s="6" t="s">
        <v>110</v>
      </c>
      <c r="C11" s="6"/>
      <c r="D11" s="6" t="s">
        <v>110</v>
      </c>
      <c r="E11" s="6"/>
      <c r="F11" s="6" t="s">
        <v>110</v>
      </c>
      <c r="G11" s="6"/>
      <c r="H11" s="6" t="s">
        <v>110</v>
      </c>
      <c r="I11" s="6"/>
      <c r="J11" s="6" t="s">
        <v>110</v>
      </c>
      <c r="K11" s="6"/>
    </row>
    <row r="12" spans="1:11" x14ac:dyDescent="0.4">
      <c r="A12" s="6">
        <v>5005</v>
      </c>
      <c r="B12" s="6"/>
      <c r="C12" s="6" t="s">
        <v>110</v>
      </c>
      <c r="D12" s="6"/>
      <c r="E12" s="6" t="s">
        <v>110</v>
      </c>
      <c r="F12" s="6"/>
      <c r="G12" s="6" t="s">
        <v>110</v>
      </c>
      <c r="H12" s="6"/>
      <c r="I12" s="6" t="s">
        <v>110</v>
      </c>
      <c r="J12" s="6"/>
      <c r="K12" s="6" t="s">
        <v>110</v>
      </c>
    </row>
  </sheetData>
  <mergeCells count="3">
    <mergeCell ref="A1:K1"/>
    <mergeCell ref="A3:A4"/>
    <mergeCell ref="B3:K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E1D4F-3A05-41F8-971C-2FCCB48DF537}">
  <dimension ref="A1:I21"/>
  <sheetViews>
    <sheetView topLeftCell="A4" workbookViewId="0">
      <selection activeCell="G7" sqref="G7"/>
    </sheetView>
  </sheetViews>
  <sheetFormatPr defaultRowHeight="17.399999999999999" x14ac:dyDescent="0.4"/>
  <cols>
    <col min="3" max="4" width="8.5" bestFit="1" customWidth="1"/>
    <col min="5" max="5" width="10.59765625" bestFit="1" customWidth="1"/>
    <col min="6" max="6" width="8.69921875" customWidth="1"/>
    <col min="7" max="7" width="10.59765625" bestFit="1" customWidth="1"/>
    <col min="8" max="8" width="8.69921875" customWidth="1"/>
    <col min="9" max="9" width="9.09765625" bestFit="1" customWidth="1"/>
  </cols>
  <sheetData>
    <row r="1" spans="1:9" ht="21" x14ac:dyDescent="0.4">
      <c r="A1" s="16" t="s">
        <v>111</v>
      </c>
      <c r="B1" s="16"/>
      <c r="C1" s="16"/>
      <c r="D1" s="16"/>
      <c r="E1" s="16"/>
      <c r="F1" s="16"/>
      <c r="G1" s="16"/>
      <c r="H1" s="16"/>
      <c r="I1" s="16"/>
    </row>
    <row r="3" spans="1:9" x14ac:dyDescent="0.4">
      <c r="A3" s="6" t="s">
        <v>112</v>
      </c>
      <c r="B3" s="6" t="s">
        <v>113</v>
      </c>
      <c r="C3" s="6" t="s">
        <v>114</v>
      </c>
      <c r="D3" s="6" t="s">
        <v>115</v>
      </c>
      <c r="E3" s="6" t="s">
        <v>116</v>
      </c>
      <c r="F3" s="6" t="s">
        <v>117</v>
      </c>
      <c r="G3" s="6" t="s">
        <v>118</v>
      </c>
      <c r="H3" s="6" t="s">
        <v>119</v>
      </c>
      <c r="I3" s="6" t="s">
        <v>120</v>
      </c>
    </row>
    <row r="4" spans="1:9" x14ac:dyDescent="0.4">
      <c r="A4" s="6" t="s">
        <v>121</v>
      </c>
      <c r="B4" s="6" t="s">
        <v>122</v>
      </c>
      <c r="C4" s="7">
        <v>55</v>
      </c>
      <c r="D4" s="7">
        <v>1150</v>
      </c>
      <c r="E4" s="7">
        <v>1196000</v>
      </c>
      <c r="F4" s="7">
        <v>1190</v>
      </c>
      <c r="G4" s="7">
        <v>1646008</v>
      </c>
      <c r="H4" s="7">
        <v>15</v>
      </c>
      <c r="I4" s="7">
        <v>408408</v>
      </c>
    </row>
    <row r="5" spans="1:9" x14ac:dyDescent="0.4">
      <c r="A5" s="6" t="s">
        <v>123</v>
      </c>
      <c r="B5" s="6" t="s">
        <v>122</v>
      </c>
      <c r="C5" s="7">
        <v>45</v>
      </c>
      <c r="D5" s="7">
        <v>1200</v>
      </c>
      <c r="E5" s="7">
        <v>1248000</v>
      </c>
      <c r="F5" s="7">
        <v>1100</v>
      </c>
      <c r="G5" s="7">
        <v>1521520</v>
      </c>
      <c r="H5" s="7">
        <v>145</v>
      </c>
      <c r="I5" s="7">
        <v>377520</v>
      </c>
    </row>
    <row r="6" spans="1:9" x14ac:dyDescent="0.4">
      <c r="A6" s="6" t="s">
        <v>124</v>
      </c>
      <c r="B6" s="6" t="s">
        <v>122</v>
      </c>
      <c r="C6" s="7">
        <v>135</v>
      </c>
      <c r="D6" s="7">
        <v>1080</v>
      </c>
      <c r="E6" s="7">
        <v>1123200</v>
      </c>
      <c r="F6" s="7">
        <v>1210</v>
      </c>
      <c r="G6" s="7">
        <v>1673672</v>
      </c>
      <c r="H6" s="7">
        <v>5</v>
      </c>
      <c r="I6" s="7">
        <v>415272</v>
      </c>
    </row>
    <row r="7" spans="1:9" x14ac:dyDescent="0.4">
      <c r="A7" s="6" t="s">
        <v>121</v>
      </c>
      <c r="B7" s="6" t="s">
        <v>125</v>
      </c>
      <c r="C7" s="7">
        <v>190</v>
      </c>
      <c r="D7" s="7">
        <v>780</v>
      </c>
      <c r="E7" s="7">
        <v>858000</v>
      </c>
      <c r="F7" s="7">
        <v>800</v>
      </c>
      <c r="G7" s="7">
        <v>1170400</v>
      </c>
      <c r="H7" s="7">
        <v>170</v>
      </c>
      <c r="I7" s="7">
        <v>290400</v>
      </c>
    </row>
    <row r="8" spans="1:9" x14ac:dyDescent="0.4">
      <c r="A8" s="6" t="s">
        <v>123</v>
      </c>
      <c r="B8" s="6" t="s">
        <v>125</v>
      </c>
      <c r="C8" s="7">
        <v>100</v>
      </c>
      <c r="D8" s="7">
        <v>660</v>
      </c>
      <c r="E8" s="7">
        <v>726000</v>
      </c>
      <c r="F8" s="7">
        <v>760</v>
      </c>
      <c r="G8" s="7">
        <v>1111880</v>
      </c>
      <c r="H8" s="7">
        <v>0</v>
      </c>
      <c r="I8" s="7">
        <v>275880</v>
      </c>
    </row>
    <row r="9" spans="1:9" x14ac:dyDescent="0.4">
      <c r="A9" s="6" t="s">
        <v>124</v>
      </c>
      <c r="B9" s="6" t="s">
        <v>125</v>
      </c>
      <c r="C9" s="7">
        <v>2</v>
      </c>
      <c r="D9" s="7">
        <v>1300</v>
      </c>
      <c r="E9" s="7">
        <v>1430000</v>
      </c>
      <c r="F9" s="7">
        <v>1302</v>
      </c>
      <c r="G9" s="7">
        <v>1904826</v>
      </c>
      <c r="H9" s="7">
        <v>0</v>
      </c>
      <c r="I9" s="7">
        <v>472626</v>
      </c>
    </row>
    <row r="10" spans="1:9" x14ac:dyDescent="0.4">
      <c r="A10" s="6" t="s">
        <v>121</v>
      </c>
      <c r="B10" s="6" t="s">
        <v>126</v>
      </c>
      <c r="C10" s="7">
        <v>110</v>
      </c>
      <c r="D10" s="7">
        <v>950</v>
      </c>
      <c r="E10" s="7">
        <v>997500</v>
      </c>
      <c r="F10" s="7">
        <v>960</v>
      </c>
      <c r="G10" s="7">
        <v>1340640</v>
      </c>
      <c r="H10" s="7">
        <v>100</v>
      </c>
      <c r="I10" s="7">
        <v>332640</v>
      </c>
    </row>
    <row r="11" spans="1:9" x14ac:dyDescent="0.4">
      <c r="A11" s="6" t="s">
        <v>123</v>
      </c>
      <c r="B11" s="6" t="s">
        <v>126</v>
      </c>
      <c r="C11" s="7">
        <v>66</v>
      </c>
      <c r="D11" s="7">
        <v>750</v>
      </c>
      <c r="E11" s="7">
        <v>787500</v>
      </c>
      <c r="F11" s="7">
        <v>730</v>
      </c>
      <c r="G11" s="7">
        <v>1019445</v>
      </c>
      <c r="H11" s="7">
        <v>86</v>
      </c>
      <c r="I11" s="7">
        <v>252945</v>
      </c>
    </row>
    <row r="12" spans="1:9" x14ac:dyDescent="0.4">
      <c r="A12" s="6" t="s">
        <v>124</v>
      </c>
      <c r="B12" s="6" t="s">
        <v>126</v>
      </c>
      <c r="C12" s="7">
        <v>77</v>
      </c>
      <c r="D12" s="7">
        <v>1200</v>
      </c>
      <c r="E12" s="7">
        <v>1260000</v>
      </c>
      <c r="F12" s="7">
        <v>1200</v>
      </c>
      <c r="G12" s="7">
        <v>1675800</v>
      </c>
      <c r="H12" s="7">
        <v>77</v>
      </c>
      <c r="I12" s="7">
        <v>415800</v>
      </c>
    </row>
    <row r="14" spans="1:9" x14ac:dyDescent="0.4">
      <c r="A14" s="20" t="s">
        <v>272</v>
      </c>
      <c r="B14" s="20" t="s">
        <v>273</v>
      </c>
    </row>
    <row r="15" spans="1:9" x14ac:dyDescent="0.4">
      <c r="A15" t="b">
        <f>F4&gt;=AVERAGE($F$4:$F$12)</f>
        <v>1</v>
      </c>
      <c r="B15" s="20" t="s">
        <v>274</v>
      </c>
    </row>
    <row r="18" spans="1:9" x14ac:dyDescent="0.4">
      <c r="A18" s="14" t="s">
        <v>112</v>
      </c>
      <c r="B18" s="14" t="s">
        <v>113</v>
      </c>
      <c r="C18" s="14" t="s">
        <v>114</v>
      </c>
      <c r="D18" s="14" t="s">
        <v>115</v>
      </c>
      <c r="E18" s="14" t="s">
        <v>116</v>
      </c>
      <c r="F18" s="14" t="s">
        <v>117</v>
      </c>
      <c r="G18" s="14" t="s">
        <v>118</v>
      </c>
      <c r="H18" s="14" t="s">
        <v>119</v>
      </c>
      <c r="I18" s="14" t="s">
        <v>120</v>
      </c>
    </row>
    <row r="19" spans="1:9" x14ac:dyDescent="0.4">
      <c r="A19" s="14" t="s">
        <v>121</v>
      </c>
      <c r="B19" s="14" t="s">
        <v>122</v>
      </c>
      <c r="C19" s="15">
        <v>55</v>
      </c>
      <c r="D19" s="15">
        <v>1150</v>
      </c>
      <c r="E19" s="15">
        <v>1196000</v>
      </c>
      <c r="F19" s="15">
        <v>1190</v>
      </c>
      <c r="G19" s="15">
        <v>1646008</v>
      </c>
      <c r="H19" s="15">
        <v>15</v>
      </c>
      <c r="I19" s="15">
        <v>408408</v>
      </c>
    </row>
    <row r="20" spans="1:9" x14ac:dyDescent="0.4">
      <c r="A20" s="14" t="s">
        <v>124</v>
      </c>
      <c r="B20" s="14" t="s">
        <v>122</v>
      </c>
      <c r="C20" s="15">
        <v>135</v>
      </c>
      <c r="D20" s="15">
        <v>1080</v>
      </c>
      <c r="E20" s="15">
        <v>1123200</v>
      </c>
      <c r="F20" s="15">
        <v>1210</v>
      </c>
      <c r="G20" s="15">
        <v>1673672</v>
      </c>
      <c r="H20" s="15">
        <v>5</v>
      </c>
      <c r="I20" s="15">
        <v>415272</v>
      </c>
    </row>
    <row r="21" spans="1:9" x14ac:dyDescent="0.4">
      <c r="A21" s="14" t="s">
        <v>124</v>
      </c>
      <c r="B21" s="14" t="s">
        <v>125</v>
      </c>
      <c r="C21" s="15">
        <v>2</v>
      </c>
      <c r="D21" s="15">
        <v>1300</v>
      </c>
      <c r="E21" s="15">
        <v>1430000</v>
      </c>
      <c r="F21" s="15">
        <v>1302</v>
      </c>
      <c r="G21" s="15">
        <v>1904826</v>
      </c>
      <c r="H21" s="15">
        <v>0</v>
      </c>
      <c r="I21" s="15">
        <v>472626</v>
      </c>
    </row>
  </sheetData>
  <mergeCells count="1">
    <mergeCell ref="A1:I1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K37"/>
  <sheetViews>
    <sheetView workbookViewId="0"/>
  </sheetViews>
  <sheetFormatPr defaultRowHeight="17.399999999999999" x14ac:dyDescent="0.4"/>
  <cols>
    <col min="3" max="3" width="10.09765625" bestFit="1" customWidth="1"/>
    <col min="4" max="4" width="11.09765625" bestFit="1" customWidth="1"/>
    <col min="5" max="5" width="8.796875" bestFit="1" customWidth="1"/>
    <col min="7" max="7" width="8.69921875" customWidth="1"/>
    <col min="8" max="8" width="10.69921875" bestFit="1" customWidth="1"/>
    <col min="9" max="10" width="9.5" bestFit="1" customWidth="1"/>
  </cols>
  <sheetData>
    <row r="1" spans="1:10" x14ac:dyDescent="0.4">
      <c r="A1" s="4" t="s">
        <v>8</v>
      </c>
      <c r="B1" s="5" t="s">
        <v>9</v>
      </c>
      <c r="G1" s="4" t="s">
        <v>31</v>
      </c>
      <c r="H1" s="5" t="s">
        <v>248</v>
      </c>
    </row>
    <row r="2" spans="1:10" x14ac:dyDescent="0.4">
      <c r="A2" s="6" t="s">
        <v>10</v>
      </c>
      <c r="B2" s="6" t="s">
        <v>11</v>
      </c>
      <c r="C2" s="8" t="s">
        <v>12</v>
      </c>
      <c r="D2" s="6" t="s">
        <v>13</v>
      </c>
      <c r="E2" s="6" t="s">
        <v>14</v>
      </c>
      <c r="G2" s="6" t="s">
        <v>247</v>
      </c>
      <c r="H2" s="6" t="s">
        <v>245</v>
      </c>
      <c r="I2" s="8" t="s">
        <v>246</v>
      </c>
    </row>
    <row r="3" spans="1:10" x14ac:dyDescent="0.4">
      <c r="A3" s="6" t="s">
        <v>15</v>
      </c>
      <c r="B3" s="6" t="s">
        <v>16</v>
      </c>
      <c r="C3" s="6"/>
      <c r="D3" s="7">
        <v>700</v>
      </c>
      <c r="E3" s="7">
        <v>600</v>
      </c>
      <c r="G3" s="6" t="s">
        <v>249</v>
      </c>
      <c r="H3" s="10">
        <v>45447</v>
      </c>
      <c r="I3" s="6"/>
    </row>
    <row r="4" spans="1:10" x14ac:dyDescent="0.4">
      <c r="A4" s="6" t="s">
        <v>17</v>
      </c>
      <c r="B4" s="6" t="s">
        <v>18</v>
      </c>
      <c r="C4" s="6"/>
      <c r="D4" s="7">
        <v>650</v>
      </c>
      <c r="E4" s="7">
        <v>900</v>
      </c>
      <c r="G4" s="6" t="s">
        <v>250</v>
      </c>
      <c r="H4" s="10">
        <v>45448</v>
      </c>
      <c r="I4" s="6"/>
    </row>
    <row r="5" spans="1:10" x14ac:dyDescent="0.4">
      <c r="A5" s="6" t="s">
        <v>19</v>
      </c>
      <c r="B5" s="6" t="s">
        <v>20</v>
      </c>
      <c r="C5" s="6"/>
      <c r="D5" s="7">
        <v>560</v>
      </c>
      <c r="E5" s="7">
        <v>550</v>
      </c>
      <c r="G5" s="6" t="s">
        <v>251</v>
      </c>
      <c r="H5" s="10">
        <v>45449</v>
      </c>
      <c r="I5" s="6"/>
    </row>
    <row r="6" spans="1:10" x14ac:dyDescent="0.4">
      <c r="A6" s="6" t="s">
        <v>271</v>
      </c>
      <c r="B6" s="6" t="s">
        <v>21</v>
      </c>
      <c r="C6" s="6"/>
      <c r="D6" s="7">
        <v>430</v>
      </c>
      <c r="E6" s="7">
        <v>600</v>
      </c>
      <c r="G6" s="6" t="s">
        <v>252</v>
      </c>
      <c r="H6" s="10">
        <v>45453</v>
      </c>
      <c r="I6" s="6"/>
    </row>
    <row r="7" spans="1:10" x14ac:dyDescent="0.4">
      <c r="A7" s="6" t="s">
        <v>268</v>
      </c>
      <c r="B7" s="6" t="s">
        <v>22</v>
      </c>
      <c r="C7" s="6"/>
      <c r="D7" s="7">
        <v>1260</v>
      </c>
      <c r="E7" s="7">
        <v>1250</v>
      </c>
      <c r="G7" s="6" t="s">
        <v>253</v>
      </c>
      <c r="H7" s="10">
        <v>45456</v>
      </c>
      <c r="I7" s="6"/>
    </row>
    <row r="8" spans="1:10" x14ac:dyDescent="0.4">
      <c r="A8" s="6" t="s">
        <v>23</v>
      </c>
      <c r="B8" s="6" t="s">
        <v>24</v>
      </c>
      <c r="C8" s="6"/>
      <c r="D8" s="7">
        <v>980</v>
      </c>
      <c r="E8" s="7">
        <v>1000</v>
      </c>
      <c r="G8" s="6" t="s">
        <v>254</v>
      </c>
      <c r="H8" s="10">
        <v>45457</v>
      </c>
      <c r="I8" s="6"/>
    </row>
    <row r="9" spans="1:10" x14ac:dyDescent="0.4">
      <c r="A9" s="6" t="s">
        <v>25</v>
      </c>
      <c r="B9" s="6" t="s">
        <v>26</v>
      </c>
      <c r="C9" s="6"/>
      <c r="D9" s="7">
        <v>850</v>
      </c>
      <c r="E9" s="7">
        <v>550</v>
      </c>
      <c r="G9" s="6" t="s">
        <v>255</v>
      </c>
      <c r="H9" s="10">
        <v>45458</v>
      </c>
      <c r="I9" s="6"/>
    </row>
    <row r="10" spans="1:10" x14ac:dyDescent="0.4">
      <c r="A10" s="6" t="s">
        <v>27</v>
      </c>
      <c r="B10" s="6" t="s">
        <v>28</v>
      </c>
      <c r="C10" s="6"/>
      <c r="D10" s="7">
        <v>800</v>
      </c>
      <c r="E10" s="7">
        <v>1000</v>
      </c>
      <c r="G10" s="6" t="s">
        <v>256</v>
      </c>
      <c r="H10" s="10">
        <v>45460</v>
      </c>
      <c r="I10" s="6"/>
    </row>
    <row r="11" spans="1:10" x14ac:dyDescent="0.4">
      <c r="A11" s="6" t="s">
        <v>270</v>
      </c>
      <c r="B11" s="6" t="s">
        <v>29</v>
      </c>
      <c r="C11" s="6"/>
      <c r="D11" s="7">
        <v>600</v>
      </c>
      <c r="E11" s="7">
        <v>800</v>
      </c>
      <c r="G11" s="6" t="s">
        <v>257</v>
      </c>
      <c r="H11" s="10">
        <v>45463</v>
      </c>
      <c r="I11" s="6"/>
    </row>
    <row r="12" spans="1:10" x14ac:dyDescent="0.4">
      <c r="A12" s="6" t="s">
        <v>269</v>
      </c>
      <c r="B12" s="6" t="s">
        <v>30</v>
      </c>
      <c r="C12" s="6"/>
      <c r="D12" s="7">
        <v>700</v>
      </c>
      <c r="E12" s="7">
        <v>900</v>
      </c>
      <c r="G12" s="6" t="s">
        <v>258</v>
      </c>
      <c r="H12" s="10">
        <v>45464</v>
      </c>
      <c r="I12" s="6"/>
    </row>
    <row r="14" spans="1:10" x14ac:dyDescent="0.4">
      <c r="A14" s="4" t="s">
        <v>34</v>
      </c>
      <c r="B14" s="5" t="s">
        <v>35</v>
      </c>
      <c r="G14" s="4" t="s">
        <v>55</v>
      </c>
      <c r="H14" s="5" t="s">
        <v>56</v>
      </c>
    </row>
    <row r="15" spans="1:10" x14ac:dyDescent="0.4">
      <c r="A15" s="6" t="s">
        <v>1</v>
      </c>
      <c r="B15" s="6" t="s">
        <v>2</v>
      </c>
      <c r="C15" s="6" t="s">
        <v>36</v>
      </c>
      <c r="D15" s="6" t="s">
        <v>37</v>
      </c>
      <c r="E15" s="8" t="s">
        <v>38</v>
      </c>
      <c r="G15" s="6" t="s">
        <v>57</v>
      </c>
      <c r="H15" s="6" t="s">
        <v>58</v>
      </c>
      <c r="I15" s="6" t="s">
        <v>59</v>
      </c>
      <c r="J15" s="8" t="s">
        <v>60</v>
      </c>
    </row>
    <row r="16" spans="1:10" x14ac:dyDescent="0.4">
      <c r="A16" s="6" t="s">
        <v>39</v>
      </c>
      <c r="B16" s="6" t="s">
        <v>4</v>
      </c>
      <c r="C16" s="6" t="s">
        <v>40</v>
      </c>
      <c r="D16" s="10">
        <v>42088</v>
      </c>
      <c r="E16" s="6"/>
      <c r="G16" s="6" t="s">
        <v>61</v>
      </c>
      <c r="H16" s="6" t="s">
        <v>62</v>
      </c>
      <c r="I16" s="6">
        <v>100</v>
      </c>
      <c r="J16" s="7"/>
    </row>
    <row r="17" spans="1:11" x14ac:dyDescent="0.4">
      <c r="A17" s="6" t="s">
        <v>41</v>
      </c>
      <c r="B17" s="6" t="s">
        <v>3</v>
      </c>
      <c r="C17" s="6" t="s">
        <v>42</v>
      </c>
      <c r="D17" s="10">
        <v>44814</v>
      </c>
      <c r="E17" s="6"/>
      <c r="G17" s="6" t="s">
        <v>61</v>
      </c>
      <c r="H17" s="6" t="s">
        <v>63</v>
      </c>
      <c r="I17" s="6">
        <v>80</v>
      </c>
      <c r="J17" s="7"/>
    </row>
    <row r="18" spans="1:11" x14ac:dyDescent="0.4">
      <c r="A18" s="6" t="s">
        <v>43</v>
      </c>
      <c r="B18" s="6" t="s">
        <v>3</v>
      </c>
      <c r="C18" s="6" t="s">
        <v>44</v>
      </c>
      <c r="D18" s="10">
        <v>44003</v>
      </c>
      <c r="E18" s="6"/>
      <c r="G18" s="6" t="s">
        <v>64</v>
      </c>
      <c r="H18" s="6" t="s">
        <v>63</v>
      </c>
      <c r="I18" s="6">
        <v>100</v>
      </c>
      <c r="J18" s="7"/>
    </row>
    <row r="19" spans="1:11" x14ac:dyDescent="0.4">
      <c r="A19" s="6" t="s">
        <v>45</v>
      </c>
      <c r="B19" s="6" t="s">
        <v>3</v>
      </c>
      <c r="C19" s="6" t="s">
        <v>46</v>
      </c>
      <c r="D19" s="10">
        <v>44320</v>
      </c>
      <c r="E19" s="6"/>
      <c r="G19" s="6" t="s">
        <v>64</v>
      </c>
      <c r="H19" s="6" t="s">
        <v>62</v>
      </c>
      <c r="I19" s="6">
        <v>90</v>
      </c>
      <c r="J19" s="7"/>
    </row>
    <row r="20" spans="1:11" x14ac:dyDescent="0.4">
      <c r="A20" s="6" t="s">
        <v>47</v>
      </c>
      <c r="B20" s="6" t="s">
        <v>4</v>
      </c>
      <c r="C20" s="6" t="s">
        <v>48</v>
      </c>
      <c r="D20" s="10">
        <v>42955</v>
      </c>
      <c r="E20" s="6"/>
      <c r="G20" s="6" t="s">
        <v>64</v>
      </c>
      <c r="H20" s="6" t="s">
        <v>63</v>
      </c>
      <c r="I20" s="6">
        <v>100</v>
      </c>
      <c r="J20" s="7"/>
    </row>
    <row r="21" spans="1:11" x14ac:dyDescent="0.4">
      <c r="A21" s="6" t="s">
        <v>49</v>
      </c>
      <c r="B21" s="6" t="s">
        <v>4</v>
      </c>
      <c r="C21" s="6" t="s">
        <v>50</v>
      </c>
      <c r="D21" s="10">
        <v>43435</v>
      </c>
      <c r="E21" s="6"/>
      <c r="G21" s="6" t="s">
        <v>61</v>
      </c>
      <c r="H21" s="6" t="s">
        <v>62</v>
      </c>
      <c r="I21" s="6">
        <v>80</v>
      </c>
      <c r="J21" s="7"/>
    </row>
    <row r="22" spans="1:11" x14ac:dyDescent="0.4">
      <c r="A22" s="6" t="s">
        <v>51</v>
      </c>
      <c r="B22" s="6" t="s">
        <v>3</v>
      </c>
      <c r="C22" s="6" t="s">
        <v>52</v>
      </c>
      <c r="D22" s="10">
        <v>43670</v>
      </c>
      <c r="E22" s="6"/>
      <c r="G22" s="6" t="s">
        <v>64</v>
      </c>
      <c r="H22" s="6" t="s">
        <v>62</v>
      </c>
      <c r="I22" s="6">
        <v>100</v>
      </c>
      <c r="J22" s="7"/>
    </row>
    <row r="23" spans="1:11" x14ac:dyDescent="0.4">
      <c r="A23" s="6" t="s">
        <v>53</v>
      </c>
      <c r="B23" s="6" t="s">
        <v>4</v>
      </c>
      <c r="C23" s="6" t="s">
        <v>54</v>
      </c>
      <c r="D23" s="10">
        <v>43056</v>
      </c>
      <c r="E23" s="6"/>
      <c r="G23" s="6" t="s">
        <v>61</v>
      </c>
      <c r="H23" s="6" t="s">
        <v>63</v>
      </c>
      <c r="I23" s="6">
        <v>90</v>
      </c>
      <c r="J23" s="7"/>
    </row>
    <row r="25" spans="1:11" x14ac:dyDescent="0.4">
      <c r="A25" s="4" t="s">
        <v>72</v>
      </c>
      <c r="B25" s="5" t="s">
        <v>73</v>
      </c>
      <c r="G25" t="s">
        <v>65</v>
      </c>
    </row>
    <row r="26" spans="1:11" x14ac:dyDescent="0.4">
      <c r="A26" s="6" t="s">
        <v>11</v>
      </c>
      <c r="B26" s="6" t="s">
        <v>74</v>
      </c>
      <c r="C26" s="6" t="s">
        <v>75</v>
      </c>
      <c r="D26" s="6" t="s">
        <v>76</v>
      </c>
      <c r="G26" s="6" t="s">
        <v>66</v>
      </c>
      <c r="H26" s="6" t="s">
        <v>67</v>
      </c>
      <c r="I26" s="6" t="s">
        <v>68</v>
      </c>
      <c r="J26" s="6" t="s">
        <v>69</v>
      </c>
      <c r="K26" s="6" t="s">
        <v>70</v>
      </c>
    </row>
    <row r="27" spans="1:11" x14ac:dyDescent="0.4">
      <c r="A27" s="6" t="s">
        <v>77</v>
      </c>
      <c r="B27" s="6" t="s">
        <v>78</v>
      </c>
      <c r="C27" s="6" t="s">
        <v>79</v>
      </c>
      <c r="D27" s="7">
        <v>5371650</v>
      </c>
      <c r="G27" s="6" t="s">
        <v>71</v>
      </c>
      <c r="H27" s="7">
        <v>9600</v>
      </c>
      <c r="I27" s="7">
        <v>8800</v>
      </c>
      <c r="J27" s="7">
        <v>9500</v>
      </c>
      <c r="K27" s="7">
        <v>8600</v>
      </c>
    </row>
    <row r="28" spans="1:11" x14ac:dyDescent="0.4">
      <c r="A28" s="6" t="s">
        <v>80</v>
      </c>
      <c r="B28" s="6" t="s">
        <v>81</v>
      </c>
      <c r="C28" s="6" t="s">
        <v>82</v>
      </c>
      <c r="D28" s="7">
        <v>4765200</v>
      </c>
    </row>
    <row r="29" spans="1:11" x14ac:dyDescent="0.4">
      <c r="A29" s="6" t="s">
        <v>83</v>
      </c>
      <c r="B29" s="6" t="s">
        <v>84</v>
      </c>
      <c r="C29" s="6" t="s">
        <v>82</v>
      </c>
      <c r="D29" s="7">
        <v>4650000</v>
      </c>
    </row>
    <row r="30" spans="1:11" x14ac:dyDescent="0.4">
      <c r="A30" s="6" t="s">
        <v>85</v>
      </c>
      <c r="B30" s="6" t="s">
        <v>78</v>
      </c>
      <c r="C30" s="6" t="s">
        <v>82</v>
      </c>
      <c r="D30" s="7">
        <v>4559320</v>
      </c>
    </row>
    <row r="31" spans="1:11" x14ac:dyDescent="0.4">
      <c r="A31" s="6" t="s">
        <v>86</v>
      </c>
      <c r="B31" s="6" t="s">
        <v>84</v>
      </c>
      <c r="C31" s="6" t="s">
        <v>87</v>
      </c>
      <c r="D31" s="7">
        <v>3450000</v>
      </c>
    </row>
    <row r="32" spans="1:11" x14ac:dyDescent="0.4">
      <c r="A32" s="6" t="s">
        <v>88</v>
      </c>
      <c r="B32" s="6" t="s">
        <v>81</v>
      </c>
      <c r="C32" s="6" t="s">
        <v>87</v>
      </c>
      <c r="D32" s="7">
        <v>3348510</v>
      </c>
    </row>
    <row r="33" spans="1:4" x14ac:dyDescent="0.4">
      <c r="A33" s="6" t="s">
        <v>89</v>
      </c>
      <c r="B33" s="6" t="s">
        <v>81</v>
      </c>
      <c r="C33" s="6" t="s">
        <v>90</v>
      </c>
      <c r="D33" s="7">
        <v>2764900</v>
      </c>
    </row>
    <row r="34" spans="1:4" x14ac:dyDescent="0.4">
      <c r="A34" s="6" t="s">
        <v>91</v>
      </c>
      <c r="B34" s="6" t="s">
        <v>78</v>
      </c>
      <c r="C34" s="6" t="s">
        <v>90</v>
      </c>
      <c r="D34" s="7">
        <v>3642570</v>
      </c>
    </row>
    <row r="36" spans="1:4" x14ac:dyDescent="0.4">
      <c r="A36" s="18" t="s">
        <v>92</v>
      </c>
      <c r="B36" s="18"/>
      <c r="C36" s="18"/>
      <c r="D36" s="18"/>
    </row>
    <row r="37" spans="1:4" x14ac:dyDescent="0.4">
      <c r="A37" s="19"/>
      <c r="B37" s="19"/>
      <c r="C37" s="19"/>
      <c r="D37" s="19"/>
    </row>
  </sheetData>
  <mergeCells count="2">
    <mergeCell ref="A36:D36"/>
    <mergeCell ref="A37:D37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20"/>
  <sheetViews>
    <sheetView topLeftCell="A4" workbookViewId="0">
      <selection activeCell="A3" sqref="A3:I20"/>
    </sheetView>
  </sheetViews>
  <sheetFormatPr defaultRowHeight="17.399999999999999" outlineLevelRow="3" x14ac:dyDescent="0.4"/>
  <sheetData>
    <row r="1" spans="1:9" ht="21" x14ac:dyDescent="0.4">
      <c r="A1" s="16" t="s">
        <v>127</v>
      </c>
      <c r="B1" s="16"/>
      <c r="C1" s="16"/>
      <c r="D1" s="16"/>
      <c r="E1" s="16"/>
      <c r="F1" s="16"/>
      <c r="G1" s="16"/>
      <c r="H1" s="16"/>
      <c r="I1" s="16"/>
    </row>
    <row r="2" spans="1:9" x14ac:dyDescent="0.4">
      <c r="I2" s="12" t="s">
        <v>128</v>
      </c>
    </row>
    <row r="3" spans="1:9" x14ac:dyDescent="0.4">
      <c r="A3" s="6" t="s">
        <v>1</v>
      </c>
      <c r="B3" s="6" t="s">
        <v>129</v>
      </c>
      <c r="C3" s="6" t="s">
        <v>75</v>
      </c>
      <c r="D3" s="6" t="s">
        <v>130</v>
      </c>
      <c r="E3" s="6" t="s">
        <v>131</v>
      </c>
      <c r="F3" s="6" t="s">
        <v>132</v>
      </c>
      <c r="G3" s="6" t="s">
        <v>133</v>
      </c>
      <c r="H3" s="6" t="s">
        <v>134</v>
      </c>
      <c r="I3" s="6" t="s">
        <v>135</v>
      </c>
    </row>
    <row r="4" spans="1:9" outlineLevel="3" x14ac:dyDescent="0.4">
      <c r="A4" s="6" t="s">
        <v>140</v>
      </c>
      <c r="B4" s="6" t="s">
        <v>141</v>
      </c>
      <c r="C4" s="6" t="s">
        <v>82</v>
      </c>
      <c r="D4" s="6">
        <v>17</v>
      </c>
      <c r="E4" s="7">
        <v>3400</v>
      </c>
      <c r="F4" s="7">
        <v>170</v>
      </c>
      <c r="G4" s="7">
        <v>3570</v>
      </c>
      <c r="H4" s="6" t="s">
        <v>142</v>
      </c>
      <c r="I4" s="6" t="s">
        <v>143</v>
      </c>
    </row>
    <row r="5" spans="1:9" outlineLevel="3" x14ac:dyDescent="0.4">
      <c r="A5" s="6" t="s">
        <v>151</v>
      </c>
      <c r="B5" s="6" t="s">
        <v>145</v>
      </c>
      <c r="C5" s="6" t="s">
        <v>82</v>
      </c>
      <c r="D5" s="6">
        <v>17</v>
      </c>
      <c r="E5" s="7">
        <v>3400</v>
      </c>
      <c r="F5" s="7">
        <v>170</v>
      </c>
      <c r="G5" s="7">
        <v>3570</v>
      </c>
      <c r="H5" s="6" t="s">
        <v>152</v>
      </c>
      <c r="I5" s="6" t="s">
        <v>143</v>
      </c>
    </row>
    <row r="6" spans="1:9" outlineLevel="2" x14ac:dyDescent="0.4">
      <c r="A6" s="14"/>
      <c r="B6" s="14"/>
      <c r="C6" s="21" t="s">
        <v>279</v>
      </c>
      <c r="D6" s="14"/>
      <c r="E6" s="15"/>
      <c r="F6" s="15"/>
      <c r="G6" s="15">
        <f>SUBTOTAL(4,G4:G5)</f>
        <v>3570</v>
      </c>
      <c r="H6" s="14"/>
      <c r="I6" s="14"/>
    </row>
    <row r="7" spans="1:9" outlineLevel="1" x14ac:dyDescent="0.4">
      <c r="A7" s="14"/>
      <c r="B7" s="14"/>
      <c r="C7" s="21" t="s">
        <v>275</v>
      </c>
      <c r="D7" s="14"/>
      <c r="E7" s="15">
        <f>SUBTOTAL(9,E4:E5)</f>
        <v>6800</v>
      </c>
      <c r="F7" s="15">
        <f>SUBTOTAL(9,F4:F5)</f>
        <v>340</v>
      </c>
      <c r="G7" s="15"/>
      <c r="H7" s="14"/>
      <c r="I7" s="14"/>
    </row>
    <row r="8" spans="1:9" outlineLevel="3" x14ac:dyDescent="0.4">
      <c r="A8" s="6" t="s">
        <v>136</v>
      </c>
      <c r="B8" s="6" t="s">
        <v>137</v>
      </c>
      <c r="C8" s="6" t="s">
        <v>79</v>
      </c>
      <c r="D8" s="6">
        <v>20</v>
      </c>
      <c r="E8" s="7">
        <v>4600</v>
      </c>
      <c r="F8" s="7">
        <v>200</v>
      </c>
      <c r="G8" s="7">
        <v>4800</v>
      </c>
      <c r="H8" s="6" t="s">
        <v>138</v>
      </c>
      <c r="I8" s="6" t="s">
        <v>139</v>
      </c>
    </row>
    <row r="9" spans="1:9" outlineLevel="3" x14ac:dyDescent="0.4">
      <c r="A9" s="6" t="s">
        <v>149</v>
      </c>
      <c r="B9" s="6" t="s">
        <v>141</v>
      </c>
      <c r="C9" s="6" t="s">
        <v>79</v>
      </c>
      <c r="D9" s="6">
        <v>20</v>
      </c>
      <c r="E9" s="7">
        <v>4000</v>
      </c>
      <c r="F9" s="7">
        <v>200</v>
      </c>
      <c r="G9" s="7">
        <v>4200</v>
      </c>
      <c r="H9" s="6" t="s">
        <v>150</v>
      </c>
      <c r="I9" s="6" t="s">
        <v>139</v>
      </c>
    </row>
    <row r="10" spans="1:9" outlineLevel="2" x14ac:dyDescent="0.4">
      <c r="A10" s="14"/>
      <c r="B10" s="14"/>
      <c r="C10" s="21" t="s">
        <v>280</v>
      </c>
      <c r="D10" s="14"/>
      <c r="E10" s="15"/>
      <c r="F10" s="15"/>
      <c r="G10" s="15">
        <f>SUBTOTAL(4,G8:G9)</f>
        <v>4800</v>
      </c>
      <c r="H10" s="14"/>
      <c r="I10" s="14"/>
    </row>
    <row r="11" spans="1:9" outlineLevel="1" x14ac:dyDescent="0.4">
      <c r="A11" s="14"/>
      <c r="B11" s="14"/>
      <c r="C11" s="21" t="s">
        <v>276</v>
      </c>
      <c r="D11" s="14"/>
      <c r="E11" s="15">
        <f>SUBTOTAL(9,E8:E9)</f>
        <v>8600</v>
      </c>
      <c r="F11" s="15">
        <f>SUBTOTAL(9,F8:F9)</f>
        <v>400</v>
      </c>
      <c r="G11" s="15"/>
      <c r="H11" s="14"/>
      <c r="I11" s="14"/>
    </row>
    <row r="12" spans="1:9" outlineLevel="3" x14ac:dyDescent="0.4">
      <c r="A12" s="6" t="s">
        <v>144</v>
      </c>
      <c r="B12" s="6" t="s">
        <v>145</v>
      </c>
      <c r="C12" s="6" t="s">
        <v>90</v>
      </c>
      <c r="D12" s="6">
        <v>4</v>
      </c>
      <c r="E12" s="7">
        <v>800</v>
      </c>
      <c r="F12" s="7">
        <v>40</v>
      </c>
      <c r="G12" s="7">
        <v>840</v>
      </c>
      <c r="H12" s="6" t="s">
        <v>146</v>
      </c>
      <c r="I12" s="6" t="s">
        <v>143</v>
      </c>
    </row>
    <row r="13" spans="1:9" outlineLevel="3" x14ac:dyDescent="0.4">
      <c r="A13" s="6" t="s">
        <v>147</v>
      </c>
      <c r="B13" s="6" t="s">
        <v>137</v>
      </c>
      <c r="C13" s="6" t="s">
        <v>90</v>
      </c>
      <c r="D13" s="6">
        <v>2</v>
      </c>
      <c r="E13" s="7">
        <v>400</v>
      </c>
      <c r="F13" s="7">
        <v>20</v>
      </c>
      <c r="G13" s="7">
        <v>420</v>
      </c>
      <c r="H13" s="6" t="s">
        <v>148</v>
      </c>
      <c r="I13" s="6" t="s">
        <v>143</v>
      </c>
    </row>
    <row r="14" spans="1:9" outlineLevel="3" x14ac:dyDescent="0.4">
      <c r="A14" s="6" t="s">
        <v>153</v>
      </c>
      <c r="B14" s="6" t="s">
        <v>137</v>
      </c>
      <c r="C14" s="6" t="s">
        <v>90</v>
      </c>
      <c r="D14" s="6">
        <v>4</v>
      </c>
      <c r="E14" s="7">
        <v>800</v>
      </c>
      <c r="F14" s="7">
        <v>40</v>
      </c>
      <c r="G14" s="7">
        <v>840</v>
      </c>
      <c r="H14" s="6" t="s">
        <v>154</v>
      </c>
      <c r="I14" s="6" t="s">
        <v>143</v>
      </c>
    </row>
    <row r="15" spans="1:9" outlineLevel="3" x14ac:dyDescent="0.4">
      <c r="A15" s="6" t="s">
        <v>155</v>
      </c>
      <c r="B15" s="6" t="s">
        <v>141</v>
      </c>
      <c r="C15" s="6" t="s">
        <v>90</v>
      </c>
      <c r="D15" s="6">
        <v>2</v>
      </c>
      <c r="E15" s="7">
        <v>400</v>
      </c>
      <c r="F15" s="7">
        <v>20</v>
      </c>
      <c r="G15" s="7">
        <v>420</v>
      </c>
      <c r="H15" s="6" t="s">
        <v>156</v>
      </c>
      <c r="I15" s="6" t="s">
        <v>143</v>
      </c>
    </row>
    <row r="16" spans="1:9" outlineLevel="3" x14ac:dyDescent="0.4">
      <c r="A16" s="6" t="s">
        <v>157</v>
      </c>
      <c r="B16" s="6" t="s">
        <v>145</v>
      </c>
      <c r="C16" s="6" t="s">
        <v>90</v>
      </c>
      <c r="D16" s="6">
        <v>5</v>
      </c>
      <c r="E16" s="7">
        <v>1000</v>
      </c>
      <c r="F16" s="7">
        <v>50</v>
      </c>
      <c r="G16" s="7">
        <v>1050</v>
      </c>
      <c r="H16" s="6" t="s">
        <v>158</v>
      </c>
      <c r="I16" s="6" t="s">
        <v>143</v>
      </c>
    </row>
    <row r="17" spans="1:9" outlineLevel="2" x14ac:dyDescent="0.4">
      <c r="A17" s="22"/>
      <c r="B17" s="22"/>
      <c r="C17" s="24" t="s">
        <v>281</v>
      </c>
      <c r="D17" s="22"/>
      <c r="E17" s="23"/>
      <c r="F17" s="23"/>
      <c r="G17" s="23">
        <f>SUBTOTAL(4,G12:G16)</f>
        <v>1050</v>
      </c>
      <c r="H17" s="22"/>
      <c r="I17" s="22"/>
    </row>
    <row r="18" spans="1:9" outlineLevel="1" x14ac:dyDescent="0.4">
      <c r="A18" s="22"/>
      <c r="B18" s="22"/>
      <c r="C18" s="24" t="s">
        <v>277</v>
      </c>
      <c r="D18" s="22"/>
      <c r="E18" s="23">
        <f>SUBTOTAL(9,E12:E16)</f>
        <v>3400</v>
      </c>
      <c r="F18" s="23">
        <f>SUBTOTAL(9,F12:F16)</f>
        <v>170</v>
      </c>
      <c r="G18" s="23"/>
      <c r="H18" s="22"/>
      <c r="I18" s="22"/>
    </row>
    <row r="19" spans="1:9" x14ac:dyDescent="0.4">
      <c r="A19" s="22"/>
      <c r="B19" s="22"/>
      <c r="C19" s="24" t="s">
        <v>282</v>
      </c>
      <c r="D19" s="22"/>
      <c r="E19" s="23"/>
      <c r="F19" s="23"/>
      <c r="G19" s="23">
        <f>SUBTOTAL(4,G4:G16)</f>
        <v>4800</v>
      </c>
      <c r="H19" s="22"/>
      <c r="I19" s="22"/>
    </row>
    <row r="20" spans="1:9" x14ac:dyDescent="0.4">
      <c r="A20" s="22"/>
      <c r="B20" s="22"/>
      <c r="C20" s="24" t="s">
        <v>278</v>
      </c>
      <c r="D20" s="22"/>
      <c r="E20" s="23">
        <f>SUBTOTAL(9,E4:E16)</f>
        <v>18800</v>
      </c>
      <c r="F20" s="23">
        <f>SUBTOTAL(9,F4:F16)</f>
        <v>910</v>
      </c>
      <c r="G20" s="23"/>
      <c r="H20" s="22"/>
      <c r="I20" s="22"/>
    </row>
  </sheetData>
  <sortState xmlns:xlrd2="http://schemas.microsoft.com/office/spreadsheetml/2017/richdata2" ref="A4:I16">
    <sortCondition ref="C4:C16"/>
  </sortState>
  <mergeCells count="1">
    <mergeCell ref="A1:I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8AFCA-887B-4D24-A387-AB8BB6202A1F}">
  <dimension ref="A3:E13"/>
  <sheetViews>
    <sheetView workbookViewId="0">
      <selection activeCell="B7" sqref="B7"/>
    </sheetView>
  </sheetViews>
  <sheetFormatPr defaultRowHeight="17.399999999999999" x14ac:dyDescent="0.4"/>
  <cols>
    <col min="1" max="2" width="11.19921875" bestFit="1" customWidth="1"/>
    <col min="3" max="3" width="5" bestFit="1" customWidth="1"/>
    <col min="4" max="5" width="6.796875" bestFit="1" customWidth="1"/>
  </cols>
  <sheetData>
    <row r="3" spans="1:5" x14ac:dyDescent="0.4">
      <c r="A3" s="25" t="s">
        <v>285</v>
      </c>
      <c r="B3" s="25" t="s">
        <v>284</v>
      </c>
    </row>
    <row r="4" spans="1:5" x14ac:dyDescent="0.4">
      <c r="A4" s="25" t="s">
        <v>283</v>
      </c>
      <c r="B4" t="s">
        <v>171</v>
      </c>
      <c r="C4" t="s">
        <v>169</v>
      </c>
      <c r="D4" t="s">
        <v>167</v>
      </c>
      <c r="E4" t="s">
        <v>278</v>
      </c>
    </row>
    <row r="5" spans="1:5" x14ac:dyDescent="0.4">
      <c r="A5" s="26" t="s">
        <v>168</v>
      </c>
      <c r="B5" s="27" t="s">
        <v>286</v>
      </c>
      <c r="C5" s="27">
        <v>94</v>
      </c>
      <c r="D5" s="27" t="s">
        <v>286</v>
      </c>
      <c r="E5" s="27">
        <v>94</v>
      </c>
    </row>
    <row r="6" spans="1:5" x14ac:dyDescent="0.4">
      <c r="A6" s="26" t="s">
        <v>174</v>
      </c>
      <c r="B6" s="27" t="s">
        <v>286</v>
      </c>
      <c r="C6" s="27" t="s">
        <v>286</v>
      </c>
      <c r="D6" s="27">
        <v>89</v>
      </c>
      <c r="E6" s="27">
        <v>89</v>
      </c>
    </row>
    <row r="7" spans="1:5" x14ac:dyDescent="0.4">
      <c r="A7" s="26" t="s">
        <v>5</v>
      </c>
      <c r="B7" s="27" t="s">
        <v>286</v>
      </c>
      <c r="C7" s="27">
        <v>80</v>
      </c>
      <c r="D7" s="27" t="s">
        <v>286</v>
      </c>
      <c r="E7" s="27">
        <v>80</v>
      </c>
    </row>
    <row r="8" spans="1:5" x14ac:dyDescent="0.4">
      <c r="A8" s="26" t="s">
        <v>172</v>
      </c>
      <c r="B8" s="27" t="s">
        <v>286</v>
      </c>
      <c r="C8" s="27" t="s">
        <v>286</v>
      </c>
      <c r="D8" s="27">
        <v>70</v>
      </c>
      <c r="E8" s="27">
        <v>70</v>
      </c>
    </row>
    <row r="9" spans="1:5" x14ac:dyDescent="0.4">
      <c r="A9" s="26" t="s">
        <v>175</v>
      </c>
      <c r="B9" s="27">
        <v>93</v>
      </c>
      <c r="C9" s="27" t="s">
        <v>286</v>
      </c>
      <c r="D9" s="27" t="s">
        <v>286</v>
      </c>
      <c r="E9" s="27">
        <v>93</v>
      </c>
    </row>
    <row r="10" spans="1:5" x14ac:dyDescent="0.4">
      <c r="A10" s="26" t="s">
        <v>173</v>
      </c>
      <c r="B10" s="27">
        <v>81</v>
      </c>
      <c r="C10" s="27" t="s">
        <v>286</v>
      </c>
      <c r="D10" s="27" t="s">
        <v>286</v>
      </c>
      <c r="E10" s="27">
        <v>81</v>
      </c>
    </row>
    <row r="11" spans="1:5" x14ac:dyDescent="0.4">
      <c r="A11" s="26" t="s">
        <v>166</v>
      </c>
      <c r="B11" s="27" t="s">
        <v>286</v>
      </c>
      <c r="C11" s="27" t="s">
        <v>286</v>
      </c>
      <c r="D11" s="27">
        <v>92</v>
      </c>
      <c r="E11" s="27">
        <v>92</v>
      </c>
    </row>
    <row r="12" spans="1:5" x14ac:dyDescent="0.4">
      <c r="A12" s="26" t="s">
        <v>170</v>
      </c>
      <c r="B12" s="27">
        <v>92</v>
      </c>
      <c r="C12" s="27" t="s">
        <v>286</v>
      </c>
      <c r="D12" s="27" t="s">
        <v>286</v>
      </c>
      <c r="E12" s="27">
        <v>92</v>
      </c>
    </row>
    <row r="13" spans="1:5" x14ac:dyDescent="0.4">
      <c r="A13" s="26" t="s">
        <v>278</v>
      </c>
      <c r="B13" s="27">
        <v>266</v>
      </c>
      <c r="C13" s="27">
        <v>174</v>
      </c>
      <c r="D13" s="27">
        <v>251</v>
      </c>
      <c r="E13" s="27">
        <v>691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11"/>
  <sheetViews>
    <sheetView workbookViewId="0">
      <selection activeCell="A3" sqref="A3:G11"/>
    </sheetView>
  </sheetViews>
  <sheetFormatPr defaultRowHeight="17.399999999999999" x14ac:dyDescent="0.4"/>
  <sheetData>
    <row r="1" spans="1:7" ht="21" x14ac:dyDescent="0.4">
      <c r="A1" s="16" t="s">
        <v>159</v>
      </c>
      <c r="B1" s="16"/>
      <c r="C1" s="16"/>
      <c r="D1" s="16"/>
      <c r="E1" s="16"/>
      <c r="F1" s="16"/>
      <c r="G1" s="16"/>
    </row>
    <row r="3" spans="1:7" x14ac:dyDescent="0.4">
      <c r="A3" s="6" t="s">
        <v>1</v>
      </c>
      <c r="B3" s="6" t="s">
        <v>160</v>
      </c>
      <c r="C3" s="6" t="s">
        <v>161</v>
      </c>
      <c r="D3" s="6" t="s">
        <v>162</v>
      </c>
      <c r="E3" s="6" t="s">
        <v>163</v>
      </c>
      <c r="F3" s="6" t="s">
        <v>164</v>
      </c>
      <c r="G3" s="6" t="s">
        <v>165</v>
      </c>
    </row>
    <row r="4" spans="1:7" x14ac:dyDescent="0.4">
      <c r="A4" s="6" t="s">
        <v>166</v>
      </c>
      <c r="B4" s="6" t="s">
        <v>167</v>
      </c>
      <c r="C4" s="6">
        <v>1</v>
      </c>
      <c r="D4" s="6">
        <v>98</v>
      </c>
      <c r="E4" s="6">
        <v>90</v>
      </c>
      <c r="F4" s="6">
        <v>88</v>
      </c>
      <c r="G4" s="6">
        <v>92</v>
      </c>
    </row>
    <row r="5" spans="1:7" x14ac:dyDescent="0.4">
      <c r="A5" s="6" t="s">
        <v>168</v>
      </c>
      <c r="B5" s="6" t="s">
        <v>169</v>
      </c>
      <c r="C5" s="6">
        <v>3</v>
      </c>
      <c r="D5" s="6">
        <v>94</v>
      </c>
      <c r="E5" s="6">
        <v>100</v>
      </c>
      <c r="F5" s="6">
        <v>90</v>
      </c>
      <c r="G5" s="6">
        <v>94</v>
      </c>
    </row>
    <row r="6" spans="1:7" x14ac:dyDescent="0.4">
      <c r="A6" s="6" t="s">
        <v>170</v>
      </c>
      <c r="B6" s="6" t="s">
        <v>171</v>
      </c>
      <c r="C6" s="6">
        <v>2</v>
      </c>
      <c r="D6" s="6">
        <v>96</v>
      </c>
      <c r="E6" s="6">
        <v>87</v>
      </c>
      <c r="F6" s="6">
        <v>95</v>
      </c>
      <c r="G6" s="6">
        <v>92</v>
      </c>
    </row>
    <row r="7" spans="1:7" x14ac:dyDescent="0.4">
      <c r="A7" s="6" t="s">
        <v>5</v>
      </c>
      <c r="B7" s="6" t="s">
        <v>169</v>
      </c>
      <c r="C7" s="6">
        <v>8</v>
      </c>
      <c r="D7" s="6">
        <v>84</v>
      </c>
      <c r="E7" s="6">
        <v>78</v>
      </c>
      <c r="F7" s="6">
        <v>80</v>
      </c>
      <c r="G7" s="6">
        <v>80</v>
      </c>
    </row>
    <row r="8" spans="1:7" x14ac:dyDescent="0.4">
      <c r="A8" s="6" t="s">
        <v>172</v>
      </c>
      <c r="B8" s="6" t="s">
        <v>167</v>
      </c>
      <c r="C8" s="6">
        <v>5</v>
      </c>
      <c r="D8" s="6">
        <v>90</v>
      </c>
      <c r="E8" s="6">
        <v>46</v>
      </c>
      <c r="F8" s="6">
        <v>75</v>
      </c>
      <c r="G8" s="6">
        <v>70</v>
      </c>
    </row>
    <row r="9" spans="1:7" x14ac:dyDescent="0.4">
      <c r="A9" s="6" t="s">
        <v>173</v>
      </c>
      <c r="B9" s="6" t="s">
        <v>171</v>
      </c>
      <c r="C9" s="6">
        <v>6</v>
      </c>
      <c r="D9" s="6">
        <v>88</v>
      </c>
      <c r="E9" s="6">
        <v>66</v>
      </c>
      <c r="F9" s="6">
        <v>90</v>
      </c>
      <c r="G9" s="6">
        <v>81</v>
      </c>
    </row>
    <row r="10" spans="1:7" x14ac:dyDescent="0.4">
      <c r="A10" s="6" t="s">
        <v>174</v>
      </c>
      <c r="B10" s="6" t="s">
        <v>167</v>
      </c>
      <c r="C10" s="6">
        <v>4</v>
      </c>
      <c r="D10" s="6">
        <v>92</v>
      </c>
      <c r="E10" s="6">
        <v>89</v>
      </c>
      <c r="F10" s="6">
        <v>88</v>
      </c>
      <c r="G10" s="6">
        <v>89</v>
      </c>
    </row>
    <row r="11" spans="1:7" x14ac:dyDescent="0.4">
      <c r="A11" s="6" t="s">
        <v>175</v>
      </c>
      <c r="B11" s="6" t="s">
        <v>171</v>
      </c>
      <c r="C11" s="6">
        <v>2</v>
      </c>
      <c r="D11" s="6">
        <v>96</v>
      </c>
      <c r="E11" s="6">
        <v>90</v>
      </c>
      <c r="F11" s="6">
        <v>95</v>
      </c>
      <c r="G11" s="6">
        <v>93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D8E34-16A4-408C-92E6-B95ED38A4949}">
  <dimension ref="A1:G16"/>
  <sheetViews>
    <sheetView workbookViewId="0">
      <selection activeCell="G4" sqref="G4"/>
    </sheetView>
  </sheetViews>
  <sheetFormatPr defaultRowHeight="17.399999999999999" x14ac:dyDescent="0.4"/>
  <cols>
    <col min="1" max="1" width="10.3984375" bestFit="1" customWidth="1"/>
    <col min="3" max="5" width="10.59765625" bestFit="1" customWidth="1"/>
    <col min="6" max="6" width="9.09765625" bestFit="1" customWidth="1"/>
    <col min="7" max="7" width="10.59765625" bestFit="1" customWidth="1"/>
  </cols>
  <sheetData>
    <row r="1" spans="1:7" ht="21" x14ac:dyDescent="0.4">
      <c r="A1" s="16" t="s">
        <v>176</v>
      </c>
      <c r="B1" s="16"/>
      <c r="C1" s="16"/>
      <c r="D1" s="16"/>
      <c r="E1" s="16"/>
      <c r="F1" s="16"/>
      <c r="G1" s="16"/>
    </row>
    <row r="3" spans="1:7" x14ac:dyDescent="0.4">
      <c r="A3" s="7" t="s">
        <v>1</v>
      </c>
      <c r="B3" s="7" t="s">
        <v>75</v>
      </c>
      <c r="C3" s="7" t="s">
        <v>177</v>
      </c>
      <c r="D3" s="7" t="s">
        <v>178</v>
      </c>
      <c r="E3" s="7" t="s">
        <v>179</v>
      </c>
      <c r="F3" s="7" t="s">
        <v>180</v>
      </c>
      <c r="G3" s="7" t="s">
        <v>181</v>
      </c>
    </row>
    <row r="4" spans="1:7" x14ac:dyDescent="0.4">
      <c r="A4" s="7" t="s">
        <v>182</v>
      </c>
      <c r="B4" s="7" t="s">
        <v>79</v>
      </c>
      <c r="C4" s="7">
        <v>3400000</v>
      </c>
      <c r="D4" s="7">
        <f>C4*$C$16</f>
        <v>2720000</v>
      </c>
      <c r="E4" s="7">
        <f>C4+D4</f>
        <v>6120000</v>
      </c>
      <c r="F4" s="7">
        <f>E4*$G$16</f>
        <v>734400</v>
      </c>
      <c r="G4" s="7">
        <f>ROUND(E4-F4,-3)</f>
        <v>5386000</v>
      </c>
    </row>
    <row r="5" spans="1:7" x14ac:dyDescent="0.4">
      <c r="A5" s="7" t="s">
        <v>183</v>
      </c>
      <c r="B5" s="7" t="s">
        <v>87</v>
      </c>
      <c r="C5" s="7">
        <v>2000000</v>
      </c>
      <c r="D5" s="7">
        <f t="shared" ref="D5:D14" si="0">C5*$C$16</f>
        <v>1600000</v>
      </c>
      <c r="E5" s="7">
        <f t="shared" ref="E5:E14" si="1">C5+D5</f>
        <v>3600000</v>
      </c>
      <c r="F5" s="7">
        <f t="shared" ref="F5:F14" si="2">E5*$G$16</f>
        <v>432000</v>
      </c>
      <c r="G5" s="7">
        <f t="shared" ref="G5:G14" si="3">ROUND(E5-F5,-3)</f>
        <v>3168000</v>
      </c>
    </row>
    <row r="6" spans="1:7" x14ac:dyDescent="0.4">
      <c r="A6" s="7" t="s">
        <v>184</v>
      </c>
      <c r="B6" s="7" t="s">
        <v>79</v>
      </c>
      <c r="C6" s="7">
        <v>3290000</v>
      </c>
      <c r="D6" s="7">
        <f t="shared" si="0"/>
        <v>2632000</v>
      </c>
      <c r="E6" s="7">
        <f t="shared" si="1"/>
        <v>5922000</v>
      </c>
      <c r="F6" s="7">
        <f t="shared" si="2"/>
        <v>710640</v>
      </c>
      <c r="G6" s="7">
        <f t="shared" si="3"/>
        <v>5211000</v>
      </c>
    </row>
    <row r="7" spans="1:7" x14ac:dyDescent="0.4">
      <c r="A7" s="7" t="s">
        <v>185</v>
      </c>
      <c r="B7" s="7" t="s">
        <v>82</v>
      </c>
      <c r="C7" s="7">
        <v>2640000</v>
      </c>
      <c r="D7" s="7">
        <f t="shared" si="0"/>
        <v>2112000</v>
      </c>
      <c r="E7" s="7">
        <f t="shared" si="1"/>
        <v>4752000</v>
      </c>
      <c r="F7" s="7">
        <f t="shared" si="2"/>
        <v>570240</v>
      </c>
      <c r="G7" s="7">
        <f t="shared" si="3"/>
        <v>4182000</v>
      </c>
    </row>
    <row r="8" spans="1:7" x14ac:dyDescent="0.4">
      <c r="A8" s="7" t="s">
        <v>186</v>
      </c>
      <c r="B8" s="7" t="s">
        <v>87</v>
      </c>
      <c r="C8" s="7">
        <v>1940000</v>
      </c>
      <c r="D8" s="7">
        <f t="shared" si="0"/>
        <v>1552000</v>
      </c>
      <c r="E8" s="7">
        <f t="shared" si="1"/>
        <v>3492000</v>
      </c>
      <c r="F8" s="7">
        <f t="shared" si="2"/>
        <v>419040</v>
      </c>
      <c r="G8" s="7">
        <f t="shared" si="3"/>
        <v>3073000</v>
      </c>
    </row>
    <row r="9" spans="1:7" x14ac:dyDescent="0.4">
      <c r="A9" s="7" t="s">
        <v>187</v>
      </c>
      <c r="B9" s="7" t="s">
        <v>90</v>
      </c>
      <c r="C9" s="7">
        <v>1470000</v>
      </c>
      <c r="D9" s="7">
        <f t="shared" si="0"/>
        <v>1176000</v>
      </c>
      <c r="E9" s="7">
        <f t="shared" si="1"/>
        <v>2646000</v>
      </c>
      <c r="F9" s="7">
        <f t="shared" si="2"/>
        <v>317520</v>
      </c>
      <c r="G9" s="7">
        <f t="shared" si="3"/>
        <v>2328000</v>
      </c>
    </row>
    <row r="10" spans="1:7" x14ac:dyDescent="0.4">
      <c r="A10" s="7" t="s">
        <v>188</v>
      </c>
      <c r="B10" s="7" t="s">
        <v>82</v>
      </c>
      <c r="C10" s="7">
        <v>2580000</v>
      </c>
      <c r="D10" s="7">
        <f t="shared" si="0"/>
        <v>2064000</v>
      </c>
      <c r="E10" s="7">
        <f t="shared" si="1"/>
        <v>4644000</v>
      </c>
      <c r="F10" s="7">
        <f t="shared" si="2"/>
        <v>557280</v>
      </c>
      <c r="G10" s="7">
        <f t="shared" si="3"/>
        <v>4087000</v>
      </c>
    </row>
    <row r="11" spans="1:7" x14ac:dyDescent="0.4">
      <c r="A11" s="7" t="s">
        <v>189</v>
      </c>
      <c r="B11" s="7" t="s">
        <v>90</v>
      </c>
      <c r="C11" s="7">
        <v>1400000</v>
      </c>
      <c r="D11" s="7">
        <f t="shared" si="0"/>
        <v>1120000</v>
      </c>
      <c r="E11" s="7">
        <f t="shared" si="1"/>
        <v>2520000</v>
      </c>
      <c r="F11" s="7">
        <f t="shared" si="2"/>
        <v>302400</v>
      </c>
      <c r="G11" s="7">
        <f t="shared" si="3"/>
        <v>2218000</v>
      </c>
    </row>
    <row r="12" spans="1:7" x14ac:dyDescent="0.4">
      <c r="A12" s="7" t="s">
        <v>190</v>
      </c>
      <c r="B12" s="7" t="s">
        <v>90</v>
      </c>
      <c r="C12" s="7">
        <v>1530000</v>
      </c>
      <c r="D12" s="7">
        <f t="shared" si="0"/>
        <v>1224000</v>
      </c>
      <c r="E12" s="7">
        <f t="shared" si="1"/>
        <v>2754000</v>
      </c>
      <c r="F12" s="7">
        <f t="shared" si="2"/>
        <v>330480</v>
      </c>
      <c r="G12" s="7">
        <f t="shared" si="3"/>
        <v>2424000</v>
      </c>
    </row>
    <row r="13" spans="1:7" x14ac:dyDescent="0.4">
      <c r="A13" s="7" t="s">
        <v>191</v>
      </c>
      <c r="B13" s="7" t="s">
        <v>87</v>
      </c>
      <c r="C13" s="7">
        <v>1980000</v>
      </c>
      <c r="D13" s="7">
        <f t="shared" si="0"/>
        <v>1584000</v>
      </c>
      <c r="E13" s="7">
        <f t="shared" si="1"/>
        <v>3564000</v>
      </c>
      <c r="F13" s="7">
        <f t="shared" si="2"/>
        <v>427680</v>
      </c>
      <c r="G13" s="7">
        <f t="shared" si="3"/>
        <v>3136000</v>
      </c>
    </row>
    <row r="14" spans="1:7" x14ac:dyDescent="0.4">
      <c r="A14" s="7" t="s">
        <v>192</v>
      </c>
      <c r="B14" s="7" t="s">
        <v>90</v>
      </c>
      <c r="C14" s="7">
        <v>1450000</v>
      </c>
      <c r="D14" s="7">
        <f t="shared" si="0"/>
        <v>1160000</v>
      </c>
      <c r="E14" s="7">
        <f t="shared" si="1"/>
        <v>2610000</v>
      </c>
      <c r="F14" s="7">
        <f t="shared" si="2"/>
        <v>313200</v>
      </c>
      <c r="G14" s="7">
        <f t="shared" si="3"/>
        <v>2297000</v>
      </c>
    </row>
    <row r="16" spans="1:7" x14ac:dyDescent="0.4">
      <c r="A16" s="6" t="s">
        <v>193</v>
      </c>
      <c r="B16" s="6" t="s">
        <v>194</v>
      </c>
      <c r="C16" s="13">
        <v>0.8</v>
      </c>
      <c r="E16" s="6" t="s">
        <v>195</v>
      </c>
      <c r="F16" s="6" t="s">
        <v>196</v>
      </c>
      <c r="G16" s="13">
        <v>0.12</v>
      </c>
    </row>
  </sheetData>
  <scenarios current="0" sqref="G4 G6">
    <scenario name="상여급/공제계비율인하" locked="1" count="2" user="DSCOM" comment="만든 사람 DSCOM 날짜 2024-11-21">
      <inputCells r="C16" val="0.7" numFmtId="9"/>
      <inputCells r="G16" val="0.11" numFmtId="9"/>
    </scenario>
    <scenario name="상여급/공제계비율인상" locked="1" count="2" user="DSCOM" comment="만든 사람 DSCOM 날짜 2024-11-21">
      <inputCells r="C16" val="0.9" numFmtId="9"/>
      <inputCells r="G16" val="0.13" numFmtId="9"/>
    </scenario>
  </scenarios>
  <mergeCells count="1">
    <mergeCell ref="A1:G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12</vt:i4>
      </vt:variant>
      <vt:variant>
        <vt:lpstr>이름 지정된 범위</vt:lpstr>
      </vt:variant>
      <vt:variant>
        <vt:i4>6</vt:i4>
      </vt:variant>
    </vt:vector>
  </HeadingPairs>
  <TitlesOfParts>
    <vt:vector size="18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Sheet1</vt:lpstr>
      <vt:lpstr>분석작업-2</vt:lpstr>
      <vt:lpstr>분석작업-3</vt:lpstr>
      <vt:lpstr>시나리오 요약</vt:lpstr>
      <vt:lpstr>매크로작업</vt:lpstr>
      <vt:lpstr>차트작업</vt:lpstr>
      <vt:lpstr>'기본작업-4'!Criteria</vt:lpstr>
      <vt:lpstr>'기본작업-4'!Extract</vt:lpstr>
      <vt:lpstr>공제계비율</vt:lpstr>
      <vt:lpstr>상여급비율</vt:lpstr>
      <vt:lpstr>오지명부장</vt:lpstr>
      <vt:lpstr>이지형부장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장 동훈</cp:lastModifiedBy>
  <dcterms:created xsi:type="dcterms:W3CDTF">2023-04-27T08:01:32Z</dcterms:created>
  <dcterms:modified xsi:type="dcterms:W3CDTF">2024-11-21T01:33:18Z</dcterms:modified>
</cp:coreProperties>
</file>