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9A24865-B579-44D5-A54C-E0E4DC0EF189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<sst xmlns="http://schemas.openxmlformats.org/spreadsheetml/2006/main" count="340" uniqueCount="269">
  <si>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</si>
  <si>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</si>
  <si>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</si>
  <si>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</si>
  <si>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</si>
  <si>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</si>
  <si>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</si>
  <si>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</si>
  <si>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</si>
  <si>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</si>
  <si>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</si>
  <si>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</si>
  <si>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</si>
  <si>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</si>
  <si>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</si>
  <si>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</si>
  <si>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</si>
  <si>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</si>
  <si>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</si>
  <si>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</si>
  <si>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</si>
  <si>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</si>
  <si>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</si>
  <si>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</si>
  <si>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</si>
  <si>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</si>
  <si>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</si>
  <si>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</si>
  <si>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</si>
  <si>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</si>
  <si>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</si>
  <si>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</si>
  <si>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</si>
  <si>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</si>
  <si>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</si>
  <si>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</si>
  <si>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</si>
  <si>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</si>
  <si>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</si>
  <si>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</si>
  <si>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</si>
  <si>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</si>
  <si>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</si>
  <si>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</si>
  <si>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</si>
  <si>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</si>
  <si>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</si>
  <si>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</si>
  <si>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</si>
  <si>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</si>
  <si>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</si>
  <si>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</si>
  <si>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</si>
  <si>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</si>
  <si>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</si>
  <si>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</si>
  <si>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</si>
  <si>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</si>
  <si>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</si>
  <si>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</si>
  <si>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</si>
  <si>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</si>
  <si>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</si>
  <si>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</si>
  <si>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</si>
  <si>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</si>
  <si>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</si>
  <si>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</si>
  <si>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</si>
  <si>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</si>
  <si>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</si>
  <si>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</si>
  <si>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</si>
  <si>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</si>
  <si>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</si>
  <si>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</si>
  <si>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</si>
  <si>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</si>
  <si>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</si>
  <si>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</si>
  <si>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</si>
  <si>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</si>
  <si>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</si>
  <si>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</si>
  <si>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</si>
  <si>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</si>
  <si>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</si>
  <si>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</si>
  <si>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</si>
  <si>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</si>
  <si>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</si>
  <si>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</si>
  <si>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</si>
  <si>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</si>
  <si>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</si>
  <si>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</si>
  <si>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</si>
  <si>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</si>
  <si>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</si>
  <si>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</si>
  <si>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</si>
  <si>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</si>
  <si>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</si>
  <si>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</si>
  <si>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</si>
  <si>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</si>
  <si>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</si>
  <si>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</si>
  <si>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</si>
  <si>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</si>
  <si>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</si>
  <si>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</si>
  <si>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</si>
  <si>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</si>
  <si>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</si>
  <si>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</si>
  <si>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</si>
  <si>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</si>
  <si>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</si>
  <si>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</si>
  <si>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</si>
  <si>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</si>
  <si>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</si>
  <si>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</si>
  <si>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</si>
  <si>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</si>
  <si>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</si>
  <si>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</si>
  <si>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</si>
  <si>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</si>
  <si>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</si>
  <si>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</si>
  <si>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</si>
  <si>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</si>
  <si>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</si>
  <si>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</si>
  <si>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</si>
  <si>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</si>
  <si>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</si>
  <si>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</si>
  <si>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</si>
  <si>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</si>
  <si>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</si>
  <si>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</si>
  <si>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</si>
  <si>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</si>
  <si>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</si>
  <si>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</si>
  <si>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</si>
  <si>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</si>
  <si>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</si>
  <si>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</si>
  <si>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</si>
  <si>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</si>
  <si>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</si>
  <si>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</si>
  <si>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</si>
  <si>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</si>
  <si>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</si>
  <si>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</si>
  <si>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</si>
  <si>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</si>
  <si>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</si>
  <si>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</si>
  <si>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</si>
  <si>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</si>
  <si>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</si>
  <si>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</si>
  <si>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</si>
  <si>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</si>
  <si>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</si>
  <si>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</si>
  <si>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</si>
  <si>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</si>
  <si>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</si>
  <si>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</si>
  <si>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</si>
  <si>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</si>
  <si>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</si>
  <si>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</si>
  <si>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</si>
  <si>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</si>
  <si>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</si>
  <si>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</si>
  <si>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</si>
  <si>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</si>
  <si>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</si>
  <si>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</si>
  <si>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</si>
  <si>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</si>
  <si>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</si>
  <si>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</si>
  <si>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</si>
  <si>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</si>
  <si>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</si>
  <si>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</si>
  <si>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</si>
  <si>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</si>
  <si>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</si>
  <si>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</si>
  <si>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</si>
  <si>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</si>
  <si>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</si>
  <si>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</si>
  <si>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</si>
  <si>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</si>
  <si>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</si>
  <si>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</si>
  <si>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</si>
  <si>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</si>
  <si>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</si>
  <si>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</si>
  <si>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</si>
  <si>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</si>
  <si>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</si>
  <si>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</si>
  <si>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</si>
  <si>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</si>
  <si>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</si>
  <si>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</si>
  <si>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</si>
  <si>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</si>
  <si>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</si>
  <si>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</si>
  <si>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</si>
  <si>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</si>
  <si>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</si>
  <si>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</si>
  <si>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</si>
  <si>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</si>
  <si>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</si>
  <si>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</si>
  <si>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</si>
  <si>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</si>
  <si>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</si>
  <si>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</si>
  <si>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</si>
  <si>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</si>
  <si>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</si>
  <si>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</si>
  <si>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</si>
  <si>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</si>
  <si>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</si>
  <si>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</si>
  <si>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</si>
  <si>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</si>
  <si>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</si>
  <si>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</si>
  <si>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</si>
  <si>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</si>
  <si>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</si>
  <si>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</si>
  <si>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</si>
  <si>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</si>
  <si>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</si>
  <si>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</si>
  <si>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</si>
  <si>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</si>
  <si>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</si>
  <si>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</si>
  <si>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user 날짜 2025-12-18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</si>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</sst>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dd&quot;일(&quot;aaaa&quot;)&quot;"/>
    <numFmt numFmtId="179" formatCode="&quot;₩&quot;#,##0_);[Red]\(&quot;₩&quot;#,##0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strike val="0"/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A133FD52-BCA2-4421-80B4-3752C07B0DDF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4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4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4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4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4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I21" sqref="I21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19" t="s">
        <v>256</v>
      </c>
      <c r="B1" s="19"/>
      <c r="C1" s="19"/>
      <c r="D1" s="19"/>
      <c r="E1" s="19"/>
      <c r="F1" s="19"/>
    </row>
    <row r="3" spans="1:6" x14ac:dyDescent="0.4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1">
        <v>45622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1">
        <v>45624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1">
        <v>45621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1">
        <v>45620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1">
        <v>45623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1">
        <v>45620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1">
        <v>45622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1">
        <v>45619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1">
        <v>45622</v>
      </c>
      <c r="F12" s="5">
        <v>35</v>
      </c>
    </row>
    <row r="13" spans="1:6" x14ac:dyDescent="0.4">
      <c r="A13" s="5" t="s">
        <v>127</v>
      </c>
      <c r="B13" s="22"/>
      <c r="C13" s="22"/>
      <c r="D13" s="22"/>
      <c r="E13" s="2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6" sqref="J16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1" t="s">
        <v>128</v>
      </c>
      <c r="B1" s="11"/>
      <c r="C1" s="11"/>
      <c r="D1" s="11"/>
      <c r="E1" s="11"/>
      <c r="F1" s="11"/>
      <c r="G1" s="11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topLeftCell="A19" workbookViewId="0">
      <selection activeCell="E36" sqref="E36"/>
    </sheetView>
  </sheetViews>
  <sheetFormatPr defaultRowHeight="17.399999999999999" x14ac:dyDescent="0.4"/>
  <cols>
    <col min="3" max="3" width="14.19921875" bestFit="1" customWidth="1"/>
    <col min="9" max="9" width="9.89843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8">
        <v>9800</v>
      </c>
      <c r="I3" s="7">
        <f>SUMIF(G3:G12,"TV",H3:H12)/SUM(H3:H12)</f>
        <v>0.30816746739876461</v>
      </c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9">
        <v>45569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9">
        <v>45576</v>
      </c>
      <c r="D25" s="5" t="str">
        <f t="shared" si="1"/>
        <v>지방</v>
      </c>
      <c r="F25" s="12" t="s">
        <v>62</v>
      </c>
      <c r="G25" s="13"/>
      <c r="H25" s="14"/>
      <c r="I25" s="5">
        <f>COUNTIFS(H16:H24,"&lt;=5"&amp;LARGE(H16:H24,5),I16:I24,"&lt;=5"&amp;LARGE(I16:I24,5))</f>
        <v>9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 x14ac:dyDescent="0.4">
      <c r="A29" s="5" t="s">
        <v>70</v>
      </c>
      <c r="B29" s="5" t="s">
        <v>71</v>
      </c>
      <c r="C29" s="9">
        <v>45569</v>
      </c>
      <c r="D29" s="5" t="str">
        <f>VLOOKUP(WEEKDAY(C29,2),$F$30:$G$36,2,0)</f>
        <v>금요일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9">
        <v>45570</v>
      </c>
      <c r="D30" s="5" t="str">
        <f t="shared" ref="D30:D38" si="2">VLOOKUP(WEEKDAY(C30,2),$F$30:$G$36,2,0)</f>
        <v>토요일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4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372E-475B-4EC3-A907-74EFB19159CB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7" t="s">
        <v>262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264</v>
      </c>
      <c r="E3" s="35" t="s">
        <v>259</v>
      </c>
      <c r="F3" s="35" t="s">
        <v>261</v>
      </c>
    </row>
    <row r="4" spans="2:6" ht="46.8" hidden="1" outlineLevel="1" x14ac:dyDescent="0.4">
      <c r="B4" s="30"/>
      <c r="C4" s="30"/>
      <c r="D4" s="23"/>
      <c r="E4" s="37" t="s">
        <v>260</v>
      </c>
      <c r="F4" s="37" t="s">
        <v>260</v>
      </c>
    </row>
    <row r="5" spans="2:6" x14ac:dyDescent="0.4">
      <c r="B5" s="31" t="s">
        <v>263</v>
      </c>
      <c r="C5" s="32"/>
      <c r="D5" s="29"/>
      <c r="E5" s="29"/>
      <c r="F5" s="29"/>
    </row>
    <row r="6" spans="2:6" outlineLevel="1" x14ac:dyDescent="0.4">
      <c r="B6" s="30"/>
      <c r="C6" s="30" t="s">
        <v>257</v>
      </c>
      <c r="D6" s="24">
        <v>1150</v>
      </c>
      <c r="E6" s="36">
        <v>1250</v>
      </c>
      <c r="F6" s="36">
        <v>1050</v>
      </c>
    </row>
    <row r="7" spans="2:6" x14ac:dyDescent="0.4">
      <c r="B7" s="31" t="s">
        <v>265</v>
      </c>
      <c r="C7" s="32"/>
      <c r="D7" s="29"/>
      <c r="E7" s="29"/>
      <c r="F7" s="29"/>
    </row>
    <row r="8" spans="2:6" ht="18" outlineLevel="1" thickBot="1" x14ac:dyDescent="0.45">
      <c r="B8" s="33"/>
      <c r="C8" s="33" t="s">
        <v>258</v>
      </c>
      <c r="D8" s="25">
        <v>554753100</v>
      </c>
      <c r="E8" s="25">
        <v>600009900</v>
      </c>
      <c r="F8" s="25">
        <v>507330400</v>
      </c>
    </row>
    <row r="9" spans="2:6" x14ac:dyDescent="0.4">
      <c r="B9" t="s">
        <v>266</v>
      </c>
    </row>
    <row r="10" spans="2:6" x14ac:dyDescent="0.4">
      <c r="B10" t="s">
        <v>267</v>
      </c>
    </row>
    <row r="11" spans="2:6" x14ac:dyDescent="0.4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1" t="s">
        <v>147</v>
      </c>
      <c r="B1" s="11"/>
      <c r="C1" s="11"/>
      <c r="D1" s="11"/>
      <c r="E1" s="11"/>
      <c r="F1" s="11"/>
      <c r="G1" s="11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4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4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4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4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4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4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4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4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4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4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4">
      <c r="A16" s="16" t="s">
        <v>127</v>
      </c>
      <c r="B16" s="17"/>
      <c r="C16" s="17"/>
      <c r="D16" s="17"/>
      <c r="E16" s="17"/>
      <c r="F16" s="18"/>
      <c r="G16" s="8">
        <f>SUM(G4:G15)</f>
        <v>554753100</v>
      </c>
    </row>
    <row r="18" spans="6:7" x14ac:dyDescent="0.4">
      <c r="F18" s="5" t="s">
        <v>167</v>
      </c>
      <c r="G18" s="8">
        <v>1150</v>
      </c>
    </row>
  </sheetData>
  <scenarios current="0" sqref="G16">
    <scenario name="환율상승" locked="1" count="1" user="user" comment="만든 사람 user 날짜 2025-12-18">
      <inputCells r="G18" val="1250" numFmtId="41"/>
    </scenario>
    <scenario name="환율하락" locked="1" count="1" user="user" comment="만든 사람 user 날짜 2025-12-18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1" t="s">
        <v>168</v>
      </c>
      <c r="B1" s="11"/>
      <c r="C1" s="11"/>
      <c r="D1" s="11"/>
      <c r="E1" s="11"/>
      <c r="F1" s="11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4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4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4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4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G7" sqref="G7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1" t="s">
        <v>182</v>
      </c>
      <c r="B1" s="11"/>
      <c r="C1" s="11"/>
      <c r="D1" s="11"/>
      <c r="E1" s="11"/>
      <c r="F1" s="11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38" t="s">
        <v>189</v>
      </c>
      <c r="B4" s="39">
        <v>33000</v>
      </c>
      <c r="C4" s="39">
        <v>77000</v>
      </c>
      <c r="D4" s="39">
        <v>61000</v>
      </c>
      <c r="E4" s="39">
        <v>54000</v>
      </c>
      <c r="F4" s="39">
        <f>SUM(B4:E4)</f>
        <v>225000</v>
      </c>
    </row>
    <row r="5" spans="1:6" x14ac:dyDescent="0.4">
      <c r="A5" s="38" t="s">
        <v>190</v>
      </c>
      <c r="B5" s="39">
        <v>50000</v>
      </c>
      <c r="C5" s="39">
        <v>79000</v>
      </c>
      <c r="D5" s="39">
        <v>43000</v>
      </c>
      <c r="E5" s="39">
        <v>67000</v>
      </c>
      <c r="F5" s="39">
        <f t="shared" ref="F5:F11" si="0">SUM(B5:E5)</f>
        <v>239000</v>
      </c>
    </row>
    <row r="6" spans="1:6" x14ac:dyDescent="0.4">
      <c r="A6" s="38" t="s">
        <v>191</v>
      </c>
      <c r="B6" s="39">
        <v>47000</v>
      </c>
      <c r="C6" s="39">
        <v>36000</v>
      </c>
      <c r="D6" s="39">
        <v>78000</v>
      </c>
      <c r="E6" s="39">
        <v>54000</v>
      </c>
      <c r="F6" s="39">
        <f t="shared" si="0"/>
        <v>215000</v>
      </c>
    </row>
    <row r="7" spans="1:6" x14ac:dyDescent="0.4">
      <c r="A7" s="38" t="s">
        <v>192</v>
      </c>
      <c r="B7" s="39">
        <v>59000</v>
      </c>
      <c r="C7" s="39">
        <v>55000</v>
      </c>
      <c r="D7" s="39">
        <v>76000</v>
      </c>
      <c r="E7" s="39">
        <v>31000</v>
      </c>
      <c r="F7" s="39">
        <f t="shared" si="0"/>
        <v>221000</v>
      </c>
    </row>
    <row r="8" spans="1:6" x14ac:dyDescent="0.4">
      <c r="A8" s="38" t="s">
        <v>193</v>
      </c>
      <c r="B8" s="39">
        <v>65000</v>
      </c>
      <c r="C8" s="39">
        <v>39000</v>
      </c>
      <c r="D8" s="39">
        <v>67000</v>
      </c>
      <c r="E8" s="39">
        <v>54000</v>
      </c>
      <c r="F8" s="39">
        <f t="shared" si="0"/>
        <v>225000</v>
      </c>
    </row>
    <row r="9" spans="1:6" x14ac:dyDescent="0.4">
      <c r="A9" s="38" t="s">
        <v>194</v>
      </c>
      <c r="B9" s="39">
        <v>76000</v>
      </c>
      <c r="C9" s="39">
        <v>41000</v>
      </c>
      <c r="D9" s="39">
        <v>51000</v>
      </c>
      <c r="E9" s="39">
        <v>38000</v>
      </c>
      <c r="F9" s="39">
        <f t="shared" si="0"/>
        <v>206000</v>
      </c>
    </row>
    <row r="10" spans="1:6" x14ac:dyDescent="0.4">
      <c r="A10" s="38" t="s">
        <v>195</v>
      </c>
      <c r="B10" s="39">
        <v>46000</v>
      </c>
      <c r="C10" s="39">
        <v>59000</v>
      </c>
      <c r="D10" s="39">
        <v>78000</v>
      </c>
      <c r="E10" s="39">
        <v>31000</v>
      </c>
      <c r="F10" s="39">
        <f t="shared" si="0"/>
        <v>214000</v>
      </c>
    </row>
    <row r="11" spans="1:6" x14ac:dyDescent="0.4">
      <c r="A11" s="38" t="s">
        <v>196</v>
      </c>
      <c r="B11" s="39">
        <v>78000</v>
      </c>
      <c r="C11" s="39">
        <v>75000</v>
      </c>
      <c r="D11" s="39">
        <v>35000</v>
      </c>
      <c r="E11" s="39">
        <v>54000</v>
      </c>
      <c r="F11" s="39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K22" sqref="K22"/>
    </sheetView>
  </sheetViews>
  <sheetFormatPr defaultRowHeight="17.399999999999999" x14ac:dyDescent="0.4"/>
  <sheetData>
    <row r="1" spans="1:5" ht="21" x14ac:dyDescent="0.4">
      <c r="A1" s="11" t="s">
        <v>197</v>
      </c>
      <c r="B1" s="11"/>
      <c r="C1" s="11"/>
      <c r="D1" s="11"/>
      <c r="E1" s="11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2025-12-18T12:53:59Z</dcterms:modified>
</cp:coreProperties>
</file>