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ohun\OneDrive\바탕 화면\"/>
    </mc:Choice>
  </mc:AlternateContent>
  <xr:revisionPtr revIDLastSave="0" documentId="8_{FCFCEE06-413D-4E60-A30E-97CE58E9FCF0}" xr6:coauthVersionLast="47" xr6:coauthVersionMax="47" xr10:uidLastSave="{00000000-0000-0000-0000-000000000000}"/>
  <bookViews>
    <workbookView xWindow="-98" yWindow="-98" windowWidth="21795" windowHeight="12975" firstSheet="2" activeTab="8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11" r:id="rId4"/>
    <sheet name="분석작업-1" sheetId="5" r:id="rId5"/>
    <sheet name="시나리오 요약" sheetId="12" r:id="rId6"/>
    <sheet name="분석작업-2" sheetId="6" r:id="rId7"/>
    <sheet name="매크로작업" sheetId="7" r:id="rId8"/>
    <sheet name="차트작업" sheetId="9" r:id="rId9"/>
  </sheets>
  <definedNames>
    <definedName name="결제금액합계">'분석작업-2'!$E$16</definedName>
    <definedName name="골드">'분석작업-2'!$H$5</definedName>
    <definedName name="일반">'분석작업-2'!$G$5</definedName>
    <definedName name="총계">'기본작업-2'!$E$5:$E$14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7" l="1"/>
  <c r="E6" i="7"/>
  <c r="E7" i="7"/>
  <c r="E8" i="7"/>
  <c r="E9" i="7"/>
  <c r="E10" i="7"/>
  <c r="E11" i="7"/>
  <c r="E12" i="7"/>
  <c r="E4" i="7"/>
  <c r="D14" i="11"/>
  <c r="E34" i="11"/>
  <c r="J18" i="11"/>
  <c r="J19" i="11"/>
  <c r="J20" i="11"/>
  <c r="J21" i="11"/>
  <c r="J22" i="11"/>
  <c r="J23" i="11"/>
  <c r="J24" i="11"/>
  <c r="J25" i="11"/>
  <c r="J26" i="11"/>
  <c r="J17" i="11"/>
  <c r="D15" i="11"/>
  <c r="D16" i="11"/>
  <c r="D17" i="11"/>
  <c r="D18" i="11"/>
  <c r="H13" i="11"/>
  <c r="D10" i="11"/>
  <c r="F5" i="9"/>
  <c r="F6" i="9"/>
  <c r="F7" i="9"/>
  <c r="F8" i="9"/>
  <c r="F9" i="9"/>
  <c r="F4" i="9"/>
  <c r="D16" i="6" l="1"/>
  <c r="E5" i="6" l="1"/>
  <c r="E6" i="6"/>
  <c r="E7" i="6"/>
  <c r="E8" i="6"/>
  <c r="E9" i="6"/>
  <c r="E10" i="6"/>
  <c r="E11" i="6"/>
  <c r="E12" i="6"/>
  <c r="E13" i="6"/>
  <c r="E14" i="6"/>
  <c r="E15" i="6"/>
  <c r="E4" i="6"/>
  <c r="E16" i="6" l="1"/>
  <c r="F12" i="3"/>
  <c r="F11" i="3"/>
  <c r="F10" i="3"/>
  <c r="F9" i="3"/>
  <c r="F8" i="3"/>
  <c r="F7" i="3"/>
  <c r="F6" i="3"/>
  <c r="F5" i="3"/>
  <c r="F4" i="3"/>
</calcChain>
</file>

<file path=xl/sharedStrings.xml><?xml version="1.0" encoding="utf-8"?>
<sst xmlns="http://schemas.openxmlformats.org/spreadsheetml/2006/main" count="344" uniqueCount="282">
  <si>
    <t>상공과자 가맹점 현황</t>
  </si>
  <si>
    <t>제품명</t>
  </si>
  <si>
    <t>분기</t>
    <phoneticPr fontId="1" type="noConversion"/>
  </si>
  <si>
    <t>총계</t>
  </si>
  <si>
    <t>1분기</t>
  </si>
  <si>
    <t>2분기</t>
  </si>
  <si>
    <t>카본 로드 자전거</t>
  </si>
  <si>
    <t>홈트레이닝 덤벨세트</t>
  </si>
  <si>
    <t>요가 매트 패키지</t>
  </si>
  <si>
    <t>스마트 러닝머신</t>
  </si>
  <si>
    <t>원목 4인 식탁</t>
  </si>
  <si>
    <t>패브릭 3인 소파</t>
  </si>
  <si>
    <t>전동 높이조절 책상</t>
  </si>
  <si>
    <t>멀티 비타민 팩</t>
  </si>
  <si>
    <t>식물성 오메가3</t>
  </si>
  <si>
    <t>휴대용 안마기</t>
  </si>
  <si>
    <t>제품코드</t>
    <phoneticPr fontId="1" type="noConversion"/>
  </si>
  <si>
    <t>SPT-204</t>
    <phoneticPr fontId="1" type="noConversion"/>
  </si>
  <si>
    <t>SPT-931</t>
    <phoneticPr fontId="1" type="noConversion"/>
  </si>
  <si>
    <t>SPT-582</t>
    <phoneticPr fontId="1" type="noConversion"/>
  </si>
  <si>
    <t>SPT-461</t>
    <phoneticPr fontId="1" type="noConversion"/>
  </si>
  <si>
    <t>INT-507</t>
    <phoneticPr fontId="1" type="noConversion"/>
  </si>
  <si>
    <t>INT-688</t>
    <phoneticPr fontId="1" type="noConversion"/>
  </si>
  <si>
    <t>INT-434</t>
    <phoneticPr fontId="1" type="noConversion"/>
  </si>
  <si>
    <t>HLT-606</t>
    <phoneticPr fontId="1" type="noConversion"/>
  </si>
  <si>
    <t>HLT-885</t>
    <phoneticPr fontId="1" type="noConversion"/>
  </si>
  <si>
    <t>HLT-627</t>
    <phoneticPr fontId="1" type="noConversion"/>
  </si>
  <si>
    <t>상공대학교 성적표</t>
    <phoneticPr fontId="1" type="noConversion"/>
  </si>
  <si>
    <t>이름</t>
  </si>
  <si>
    <t>학과</t>
  </si>
  <si>
    <t>중간고사</t>
  </si>
  <si>
    <t>기말고사</t>
  </si>
  <si>
    <t>평균</t>
    <phoneticPr fontId="1" type="noConversion"/>
  </si>
  <si>
    <t>김서연</t>
  </si>
  <si>
    <t>경영학과</t>
  </si>
  <si>
    <t>박지훈</t>
  </si>
  <si>
    <t>컴퓨터학과</t>
  </si>
  <si>
    <t>이수민</t>
  </si>
  <si>
    <t>정민재</t>
  </si>
  <si>
    <t>한지민</t>
  </si>
  <si>
    <t>윤서준</t>
  </si>
  <si>
    <t>강하늘</t>
  </si>
  <si>
    <t>과제평가</t>
  </si>
  <si>
    <t>유세훈</t>
    <phoneticPr fontId="1" type="noConversion"/>
  </si>
  <si>
    <t>김한순</t>
    <phoneticPr fontId="1" type="noConversion"/>
  </si>
  <si>
    <t>매입일자</t>
  </si>
  <si>
    <t>구분</t>
  </si>
  <si>
    <t>약품명</t>
  </si>
  <si>
    <t>제조사</t>
  </si>
  <si>
    <t>매입수량</t>
  </si>
  <si>
    <t>매입단가</t>
  </si>
  <si>
    <t>제산제</t>
  </si>
  <si>
    <t>겔포스현탁액</t>
  </si>
  <si>
    <t>메디팜</t>
  </si>
  <si>
    <t>소화제</t>
  </si>
  <si>
    <t>디제스틴정</t>
  </si>
  <si>
    <t>유니케어</t>
  </si>
  <si>
    <t>진통제</t>
  </si>
  <si>
    <t>타이로펜정</t>
  </si>
  <si>
    <t>바른제약</t>
  </si>
  <si>
    <t>알마겔현탁액</t>
  </si>
  <si>
    <t>가스트릭정</t>
  </si>
  <si>
    <t>나프록센정</t>
  </si>
  <si>
    <t>위가드정</t>
  </si>
  <si>
    <t>베아제정</t>
  </si>
  <si>
    <t>파라셋정</t>
  </si>
  <si>
    <t>에시드컷정</t>
  </si>
  <si>
    <t>판크린정</t>
  </si>
  <si>
    <t>이지펜정</t>
  </si>
  <si>
    <t>상공약국 약품 매입표</t>
  </si>
  <si>
    <t>등급</t>
  </si>
  <si>
    <t>S-301</t>
  </si>
  <si>
    <t>김도현</t>
  </si>
  <si>
    <t>일반</t>
  </si>
  <si>
    <t>S-302</t>
  </si>
  <si>
    <t>이지은</t>
  </si>
  <si>
    <t>골드</t>
  </si>
  <si>
    <t>S-303</t>
  </si>
  <si>
    <t>박준서</t>
  </si>
  <si>
    <t>S-304</t>
  </si>
  <si>
    <t>최예린</t>
  </si>
  <si>
    <t>S-305</t>
  </si>
  <si>
    <t>정우진</t>
  </si>
  <si>
    <t>S-306</t>
  </si>
  <si>
    <t>강수아</t>
  </si>
  <si>
    <t>S-307</t>
  </si>
  <si>
    <t>윤민수</t>
  </si>
  <si>
    <t>S-308</t>
  </si>
  <si>
    <t>임지후</t>
  </si>
  <si>
    <t>S-309</t>
  </si>
  <si>
    <t>한소희</t>
  </si>
  <si>
    <t>S-310</t>
  </si>
  <si>
    <t>오상원</t>
  </si>
  <si>
    <t>S-311</t>
  </si>
  <si>
    <t>서지민</t>
  </si>
  <si>
    <t>S-312</t>
  </si>
  <si>
    <t>백현우</t>
  </si>
  <si>
    <t>회원코드</t>
    <phoneticPr fontId="1" type="noConversion"/>
  </si>
  <si>
    <t>회원명</t>
    <phoneticPr fontId="1" type="noConversion"/>
  </si>
  <si>
    <t>이용요금</t>
    <phoneticPr fontId="1" type="noConversion"/>
  </si>
  <si>
    <t>일반</t>
    <phoneticPr fontId="1" type="noConversion"/>
  </si>
  <si>
    <t>골드</t>
    <phoneticPr fontId="1" type="noConversion"/>
  </si>
  <si>
    <t>합계</t>
    <phoneticPr fontId="1" type="noConversion"/>
  </si>
  <si>
    <t>결제금액</t>
    <phoneticPr fontId="1" type="noConversion"/>
  </si>
  <si>
    <t>&lt;등급할인율&gt;</t>
    <phoneticPr fontId="1" type="noConversion"/>
  </si>
  <si>
    <t>이용권 결제 현황</t>
    <phoneticPr fontId="1" type="noConversion"/>
  </si>
  <si>
    <t>CPU</t>
  </si>
  <si>
    <t>RAM</t>
  </si>
  <si>
    <t>GPU</t>
  </si>
  <si>
    <t>A-700</t>
  </si>
  <si>
    <t>B-500</t>
  </si>
  <si>
    <t>C-900</t>
  </si>
  <si>
    <t>D-300</t>
  </si>
  <si>
    <t>E-100</t>
  </si>
  <si>
    <t>F-800</t>
  </si>
  <si>
    <t>G-200</t>
  </si>
  <si>
    <t>H-400</t>
  </si>
  <si>
    <t>I-600</t>
  </si>
  <si>
    <t>모델별 주요 부품 성능 평가</t>
  </si>
  <si>
    <t>성능지수</t>
    <phoneticPr fontId="1" type="noConversion"/>
  </si>
  <si>
    <t>모델</t>
    <phoneticPr fontId="1" type="noConversion"/>
  </si>
  <si>
    <t>브랜드</t>
  </si>
  <si>
    <t>킹봇</t>
  </si>
  <si>
    <t>메카즈</t>
  </si>
  <si>
    <t>코딩탭</t>
  </si>
  <si>
    <t>에듀톡</t>
  </si>
  <si>
    <t>쿠킹존</t>
  </si>
  <si>
    <t>홈플레이</t>
  </si>
  <si>
    <t>에어드론</t>
  </si>
  <si>
    <t>스카이</t>
  </si>
  <si>
    <t>스타피규</t>
  </si>
  <si>
    <t>스타즈</t>
  </si>
  <si>
    <t>맥블록</t>
  </si>
  <si>
    <t>매그나</t>
  </si>
  <si>
    <t>판매량</t>
    <phoneticPr fontId="1" type="noConversion"/>
  </si>
  <si>
    <t>판매가</t>
    <phoneticPr fontId="1" type="noConversion"/>
  </si>
  <si>
    <t>총판매액</t>
    <phoneticPr fontId="1" type="noConversion"/>
  </si>
  <si>
    <t>4~9세</t>
    <phoneticPr fontId="1" type="noConversion"/>
  </si>
  <si>
    <t>권장연령</t>
    <phoneticPr fontId="1" type="noConversion"/>
  </si>
  <si>
    <t>5~8세</t>
    <phoneticPr fontId="1" type="noConversion"/>
  </si>
  <si>
    <t>3~6세</t>
    <phoneticPr fontId="1" type="noConversion"/>
  </si>
  <si>
    <t>8~13세</t>
    <phoneticPr fontId="1" type="noConversion"/>
  </si>
  <si>
    <t>4~10세</t>
    <phoneticPr fontId="1" type="noConversion"/>
  </si>
  <si>
    <t>3~7세</t>
    <phoneticPr fontId="1" type="noConversion"/>
  </si>
  <si>
    <t>장난감 판매 현황</t>
    <phoneticPr fontId="1" type="noConversion"/>
  </si>
  <si>
    <t>제품명</t>
    <phoneticPr fontId="1" type="noConversion"/>
  </si>
  <si>
    <t>신입사원 직무 교육 결과</t>
    <phoneticPr fontId="1" type="noConversion"/>
  </si>
  <si>
    <t>[표2]</t>
  </si>
  <si>
    <t>상반기 판매 현황</t>
    <phoneticPr fontId="1" type="noConversion"/>
  </si>
  <si>
    <t>사원번호</t>
  </si>
  <si>
    <t>성명</t>
  </si>
  <si>
    <t>소속부서</t>
    <phoneticPr fontId="1" type="noConversion"/>
  </si>
  <si>
    <t>교육점수</t>
  </si>
  <si>
    <t>지점</t>
    <phoneticPr fontId="1" type="noConversion"/>
  </si>
  <si>
    <t>제품</t>
    <phoneticPr fontId="1" type="noConversion"/>
  </si>
  <si>
    <t>합계</t>
  </si>
  <si>
    <t>M-K-42</t>
    <phoneticPr fontId="1" type="noConversion"/>
  </si>
  <si>
    <t>김민석</t>
  </si>
  <si>
    <t>마케팅</t>
    <phoneticPr fontId="1" type="noConversion"/>
  </si>
  <si>
    <t>강남본점</t>
  </si>
  <si>
    <t>건조기</t>
  </si>
  <si>
    <t>D-L-60</t>
    <phoneticPr fontId="1" type="noConversion"/>
  </si>
  <si>
    <t>개발</t>
    <phoneticPr fontId="1" type="noConversion"/>
  </si>
  <si>
    <t>서초지점</t>
  </si>
  <si>
    <t>세탁기</t>
  </si>
  <si>
    <t>S-P-79</t>
    <phoneticPr fontId="1" type="noConversion"/>
  </si>
  <si>
    <t>황진주</t>
    <phoneticPr fontId="1" type="noConversion"/>
  </si>
  <si>
    <t>영업</t>
    <phoneticPr fontId="1" type="noConversion"/>
  </si>
  <si>
    <t>송파센터</t>
  </si>
  <si>
    <t>냉장고</t>
  </si>
  <si>
    <t>M-C-38</t>
    <phoneticPr fontId="1" type="noConversion"/>
  </si>
  <si>
    <t>최유리</t>
  </si>
  <si>
    <t>마포지점</t>
  </si>
  <si>
    <t>D-C-45</t>
    <phoneticPr fontId="1" type="noConversion"/>
  </si>
  <si>
    <t>정태양</t>
  </si>
  <si>
    <t>영등포점</t>
  </si>
  <si>
    <t>S-S-82</t>
    <phoneticPr fontId="1" type="noConversion"/>
  </si>
  <si>
    <t>송하윤</t>
  </si>
  <si>
    <t>강동센터</t>
  </si>
  <si>
    <t>D-J-94</t>
    <phoneticPr fontId="1" type="noConversion"/>
  </si>
  <si>
    <t>이상희</t>
    <phoneticPr fontId="1" type="noConversion"/>
  </si>
  <si>
    <t>용산본점</t>
  </si>
  <si>
    <t>구로지점</t>
  </si>
  <si>
    <t>[표3]</t>
  </si>
  <si>
    <t>세탁기 최대값-최소값 차이</t>
    <phoneticPr fontId="1" type="noConversion"/>
  </si>
  <si>
    <t>예약번호</t>
  </si>
  <si>
    <t>노선</t>
    <phoneticPr fontId="1" type="noConversion"/>
  </si>
  <si>
    <t>항공요금</t>
  </si>
  <si>
    <t>유류할증료</t>
    <phoneticPr fontId="1" type="noConversion"/>
  </si>
  <si>
    <t>T-001</t>
  </si>
  <si>
    <t>미주</t>
  </si>
  <si>
    <t>T-002</t>
  </si>
  <si>
    <t>유럽</t>
  </si>
  <si>
    <t>[표4]</t>
  </si>
  <si>
    <t>반도체 부품 수출 실적</t>
    <phoneticPr fontId="1" type="noConversion"/>
  </si>
  <si>
    <t>(단위:만원)</t>
    <phoneticPr fontId="1" type="noConversion"/>
  </si>
  <si>
    <t>T-003</t>
  </si>
  <si>
    <t>동남아</t>
  </si>
  <si>
    <t>부품코드</t>
  </si>
  <si>
    <t>담당자</t>
  </si>
  <si>
    <t>수출지역</t>
  </si>
  <si>
    <t>실적</t>
    <phoneticPr fontId="1" type="noConversion"/>
  </si>
  <si>
    <t>평가</t>
    <phoneticPr fontId="1" type="noConversion"/>
  </si>
  <si>
    <t>T-004</t>
  </si>
  <si>
    <t>일본</t>
  </si>
  <si>
    <t>CPU-701</t>
  </si>
  <si>
    <t>김민서</t>
    <phoneticPr fontId="1" type="noConversion"/>
  </si>
  <si>
    <t>미국</t>
  </si>
  <si>
    <t>T-005</t>
  </si>
  <si>
    <t>중국</t>
  </si>
  <si>
    <t>GPU-802</t>
  </si>
  <si>
    <t>이지민</t>
  </si>
  <si>
    <t>MEM-903</t>
  </si>
  <si>
    <t>박서준</t>
  </si>
  <si>
    <t>&lt;할증률표&gt;</t>
    <phoneticPr fontId="1" type="noConversion"/>
  </si>
  <si>
    <t>SSD-104</t>
  </si>
  <si>
    <t>한중희</t>
    <phoneticPr fontId="1" type="noConversion"/>
  </si>
  <si>
    <t>베트남</t>
  </si>
  <si>
    <t>할증률</t>
    <phoneticPr fontId="1" type="noConversion"/>
  </si>
  <si>
    <t>ROM-205</t>
  </si>
  <si>
    <t>독일</t>
  </si>
  <si>
    <t>NND-306</t>
  </si>
  <si>
    <t>김하온</t>
  </si>
  <si>
    <t>대만</t>
  </si>
  <si>
    <t>DDR-407</t>
  </si>
  <si>
    <t>윤재이</t>
  </si>
  <si>
    <t>인도</t>
  </si>
  <si>
    <t>BRD-508</t>
  </si>
  <si>
    <t>한시우</t>
  </si>
  <si>
    <t>멕시코</t>
  </si>
  <si>
    <t>CHG-609</t>
  </si>
  <si>
    <t>이가영</t>
    <phoneticPr fontId="1" type="noConversion"/>
  </si>
  <si>
    <t>싱가포르</t>
  </si>
  <si>
    <t>PWR-010</t>
  </si>
  <si>
    <t>최경민</t>
    <phoneticPr fontId="1" type="noConversion"/>
  </si>
  <si>
    <t>영국</t>
  </si>
  <si>
    <t>[표5]</t>
  </si>
  <si>
    <t>주요 도시 기상 정보</t>
  </si>
  <si>
    <t>도시명</t>
    <phoneticPr fontId="1" type="noConversion"/>
  </si>
  <si>
    <t>기온</t>
    <phoneticPr fontId="1" type="noConversion"/>
  </si>
  <si>
    <t>미세먼지농도</t>
    <phoneticPr fontId="1" type="noConversion"/>
  </si>
  <si>
    <t>서울</t>
    <phoneticPr fontId="1" type="noConversion"/>
  </si>
  <si>
    <t>뉴욕</t>
    <phoneticPr fontId="1" type="noConversion"/>
  </si>
  <si>
    <t>런던</t>
    <phoneticPr fontId="1" type="noConversion"/>
  </si>
  <si>
    <t>도쿄</t>
    <phoneticPr fontId="1" type="noConversion"/>
  </si>
  <si>
    <t>파리</t>
    <phoneticPr fontId="1" type="noConversion"/>
  </si>
  <si>
    <t>소속부서가 개발인 사원수</t>
    <phoneticPr fontId="1" type="noConversion"/>
  </si>
  <si>
    <t>[표1]</t>
    <phoneticPr fontId="1" type="noConversion"/>
  </si>
  <si>
    <t>상공항공 예약현황</t>
    <phoneticPr fontId="1" type="noConversion"/>
  </si>
  <si>
    <t>결제금액합계</t>
  </si>
  <si>
    <t>할인율인상</t>
  </si>
  <si>
    <t>만든 사람 백소흔 날짜 2026-08-25</t>
  </si>
  <si>
    <t>할인율인하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</si>
  <si>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</si>
  <si>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</si>
  <si>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</si>
  <si>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</si>
  <si>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</si>
  <si>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</si>
  <si>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</si>
  <si>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제품</t>
    <phoneticPr fontId="1" type="noConversion"/>
  </si>
  <si>
    <t>세탁기</t>
    <phoneticPr fontId="1" type="noConversion"/>
  </si>
  <si>
    <t>◎상공홈쇼핑 상반기 제품 판매 현황◎</t>
    <phoneticPr fontId="1" type="noConversion"/>
  </si>
  <si>
    <t>가맹점코드</t>
    <phoneticPr fontId="1" type="noConversion"/>
  </si>
  <si>
    <t>ks-102</t>
    <phoneticPr fontId="1" type="noConversion"/>
  </si>
  <si>
    <t>pa-205</t>
    <phoneticPr fontId="1" type="noConversion"/>
  </si>
  <si>
    <t>cb-304</t>
    <phoneticPr fontId="1" type="noConversion"/>
  </si>
  <si>
    <t>rm-104</t>
    <phoneticPr fontId="1" type="noConversion"/>
  </si>
  <si>
    <t>we-201</t>
    <phoneticPr fontId="1" type="noConversion"/>
  </si>
  <si>
    <t>가맹점명</t>
    <phoneticPr fontId="1" type="noConversion"/>
  </si>
  <si>
    <t>바삭바삭 델리</t>
    <phoneticPr fontId="1" type="noConversion"/>
  </si>
  <si>
    <t>고소한 한입</t>
    <phoneticPr fontId="1" type="noConversion"/>
  </si>
  <si>
    <t>추억의 주전부리</t>
    <phoneticPr fontId="1" type="noConversion"/>
  </si>
  <si>
    <t>설탕 구름가게</t>
    <phoneticPr fontId="1" type="noConversion"/>
  </si>
  <si>
    <t>소담한 스낵바</t>
    <phoneticPr fontId="1" type="noConversion"/>
  </si>
  <si>
    <t>지역</t>
    <phoneticPr fontId="1" type="noConversion"/>
  </si>
  <si>
    <t>광주</t>
    <phoneticPr fontId="1" type="noConversion"/>
  </si>
  <si>
    <t>대전</t>
    <phoneticPr fontId="1" type="noConversion"/>
  </si>
  <si>
    <t>부산</t>
    <phoneticPr fontId="1" type="noConversion"/>
  </si>
  <si>
    <t>제주</t>
    <phoneticPr fontId="1" type="noConversion"/>
  </si>
  <si>
    <t>개점일</t>
    <phoneticPr fontId="1" type="noConversion"/>
  </si>
  <si>
    <t>일평균매출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</si>
</sst>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0.0"/>
    <numFmt numFmtId="177" formatCode="#,##0_ "/>
    <numFmt numFmtId="178" formatCode="0.0%"/>
    <numFmt numFmtId="179" formatCode="#,##0&quot;만&quot;&quot;원&quot;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EE7D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3" borderId="1" xfId="1" applyFont="1" applyFill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0" applyNumberFormat="1" applyBorder="1">
      <alignment vertical="center"/>
    </xf>
    <xf numFmtId="177" fontId="0" fillId="0" borderId="1" xfId="1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4" borderId="1" xfId="0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41" fontId="0" fillId="0" borderId="7" xfId="0" applyNumberFormat="1" applyFill="1" applyBorder="1" applyAlignment="1">
      <alignment vertical="center"/>
    </xf>
    <xf numFmtId="0" fontId="7" fillId="5" borderId="5" xfId="0" applyFont="1" applyFill="1" applyBorder="1" applyAlignment="1">
      <alignment horizontal="left" vertical="center"/>
    </xf>
    <xf numFmtId="0" fontId="6" fillId="5" borderId="6" xfId="0" applyFont="1" applyFill="1" applyBorder="1" applyAlignment="1">
      <alignment horizontal="left" vertical="center"/>
    </xf>
    <xf numFmtId="0" fontId="7" fillId="5" borderId="6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8" fillId="6" borderId="0" xfId="0" applyFont="1" applyFill="1" applyBorder="1" applyAlignment="1">
      <alignment horizontal="left" vertical="center"/>
    </xf>
    <xf numFmtId="0" fontId="9" fillId="6" borderId="3" xfId="0" applyFont="1" applyFill="1" applyBorder="1" applyAlignment="1">
      <alignment horizontal="left" vertical="center"/>
    </xf>
    <xf numFmtId="0" fontId="10" fillId="6" borderId="3" xfId="0" applyFont="1" applyFill="1" applyBorder="1" applyAlignment="1">
      <alignment horizontal="left" vertical="center"/>
    </xf>
    <xf numFmtId="0" fontId="8" fillId="6" borderId="7" xfId="0" applyFont="1" applyFill="1" applyBorder="1" applyAlignment="1">
      <alignment horizontal="left" vertical="center"/>
    </xf>
    <xf numFmtId="0" fontId="6" fillId="5" borderId="6" xfId="0" applyFont="1" applyFill="1" applyBorder="1" applyAlignment="1">
      <alignment horizontal="right" vertical="center"/>
    </xf>
    <xf numFmtId="0" fontId="6" fillId="5" borderId="5" xfId="0" applyFont="1" applyFill="1" applyBorder="1" applyAlignment="1">
      <alignment horizontal="right" vertical="center"/>
    </xf>
    <xf numFmtId="9" fontId="0" fillId="7" borderId="0" xfId="0" applyNumberFormat="1" applyFill="1" applyBorder="1" applyAlignment="1">
      <alignment vertical="center"/>
    </xf>
    <xf numFmtId="0" fontId="11" fillId="0" borderId="0" xfId="0" applyFont="1" applyFill="1" applyBorder="1" applyAlignment="1">
      <alignment vertical="top" wrapText="1"/>
    </xf>
    <xf numFmtId="179" fontId="0" fillId="0" borderId="1" xfId="0" applyNumberFormat="1" applyBorder="1">
      <alignment vertical="center"/>
    </xf>
    <xf numFmtId="0" fontId="0" fillId="0" borderId="11" xfId="0" applyBorder="1" applyAlignment="1">
      <alignment horizontal="center" vertical="center"/>
    </xf>
    <xf numFmtId="179" fontId="0" fillId="0" borderId="12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79" fontId="0" fillId="0" borderId="14" xfId="0" applyNumberFormat="1" applyBorder="1">
      <alignment vertical="center"/>
    </xf>
    <xf numFmtId="179" fontId="0" fillId="0" borderId="15" xfId="0" applyNumberFormat="1" applyBorder="1">
      <alignment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2">
    <dxf>
      <font>
        <b/>
        <i val="0"/>
        <color rgb="FF0070C0"/>
      </font>
    </dxf>
    <dxf>
      <fill>
        <patternFill patternType="solid">
          <fgColor rgb="FFFEE7D7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장난감 판매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차트작업!$D$3</c:f>
              <c:strCache>
                <c:ptCount val="1"/>
                <c:pt idx="0">
                  <c:v>판매량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AE-4322-BEB9-6A4A23F1F620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AE-4322-BEB9-6A4A23F1F62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AE-4322-BEB9-6A4A23F1F62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AE-4322-BEB9-6A4A23F1F62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AE-4322-BEB9-6A4A23F1F62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AE-4322-BEB9-6A4A23F1F6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차트작업!$A$4:$A$9</c:f>
              <c:strCache>
                <c:ptCount val="6"/>
                <c:pt idx="0">
                  <c:v>킹봇</c:v>
                </c:pt>
                <c:pt idx="1">
                  <c:v>코딩탭</c:v>
                </c:pt>
                <c:pt idx="2">
                  <c:v>쿠킹존</c:v>
                </c:pt>
                <c:pt idx="3">
                  <c:v>에어드론</c:v>
                </c:pt>
                <c:pt idx="4">
                  <c:v>스타피규</c:v>
                </c:pt>
                <c:pt idx="5">
                  <c:v>맥블록</c:v>
                </c:pt>
              </c:strCache>
            </c:strRef>
          </c:cat>
          <c:val>
            <c:numRef>
              <c:f>차트작업!$D$4:$D$9</c:f>
              <c:numCache>
                <c:formatCode>General</c:formatCode>
                <c:ptCount val="6"/>
                <c:pt idx="0">
                  <c:v>163</c:v>
                </c:pt>
                <c:pt idx="1">
                  <c:v>280</c:v>
                </c:pt>
                <c:pt idx="2">
                  <c:v>182</c:v>
                </c:pt>
                <c:pt idx="3">
                  <c:v>216</c:v>
                </c:pt>
                <c:pt idx="4">
                  <c:v>194</c:v>
                </c:pt>
                <c:pt idx="5">
                  <c:v>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32-4812-8813-542C984B8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385339535"/>
        <c:axId val="1385340783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차트작업!$E$3</c15:sqref>
                        </c15:formulaRef>
                      </c:ext>
                    </c:extLst>
                    <c:strCache>
                      <c:ptCount val="1"/>
                      <c:pt idx="0">
                        <c:v>판매가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차트작업!$A$4:$A$9</c15:sqref>
                        </c15:formulaRef>
                      </c:ext>
                    </c:extLst>
                    <c:strCache>
                      <c:ptCount val="6"/>
                      <c:pt idx="0">
                        <c:v>킹봇</c:v>
                      </c:pt>
                      <c:pt idx="1">
                        <c:v>코딩탭</c:v>
                      </c:pt>
                      <c:pt idx="2">
                        <c:v>쿠킹존</c:v>
                      </c:pt>
                      <c:pt idx="3">
                        <c:v>에어드론</c:v>
                      </c:pt>
                      <c:pt idx="4">
                        <c:v>스타피규</c:v>
                      </c:pt>
                      <c:pt idx="5">
                        <c:v>맥블록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차트작업!$E$4:$E$9</c15:sqref>
                        </c15:formulaRef>
                      </c:ext>
                    </c:extLst>
                    <c:numCache>
                      <c:formatCode>#,##0_ </c:formatCode>
                      <c:ptCount val="6"/>
                      <c:pt idx="0">
                        <c:v>25000</c:v>
                      </c:pt>
                      <c:pt idx="1">
                        <c:v>32000</c:v>
                      </c:pt>
                      <c:pt idx="2">
                        <c:v>48000</c:v>
                      </c:pt>
                      <c:pt idx="3">
                        <c:v>36000</c:v>
                      </c:pt>
                      <c:pt idx="4">
                        <c:v>52000</c:v>
                      </c:pt>
                      <c:pt idx="5">
                        <c:v>45000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A32-4812-8813-542C984B8D41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2"/>
          <c:order val="2"/>
          <c:tx>
            <c:strRef>
              <c:f>차트작업!$F$3</c:f>
              <c:strCache>
                <c:ptCount val="1"/>
                <c:pt idx="0">
                  <c:v>총판매액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차트작업!$A$4:$A$9</c:f>
              <c:strCache>
                <c:ptCount val="6"/>
                <c:pt idx="0">
                  <c:v>킹봇</c:v>
                </c:pt>
                <c:pt idx="1">
                  <c:v>코딩탭</c:v>
                </c:pt>
                <c:pt idx="2">
                  <c:v>쿠킹존</c:v>
                </c:pt>
                <c:pt idx="3">
                  <c:v>에어드론</c:v>
                </c:pt>
                <c:pt idx="4">
                  <c:v>스타피규</c:v>
                </c:pt>
                <c:pt idx="5">
                  <c:v>맥블록</c:v>
                </c:pt>
              </c:strCache>
            </c:strRef>
          </c:cat>
          <c:val>
            <c:numRef>
              <c:f>차트작업!$F$4:$F$9</c:f>
              <c:numCache>
                <c:formatCode>#,##0_ </c:formatCode>
                <c:ptCount val="6"/>
                <c:pt idx="0">
                  <c:v>4075000</c:v>
                </c:pt>
                <c:pt idx="1">
                  <c:v>8960000</c:v>
                </c:pt>
                <c:pt idx="2">
                  <c:v>8736000</c:v>
                </c:pt>
                <c:pt idx="3">
                  <c:v>7776000</c:v>
                </c:pt>
                <c:pt idx="4">
                  <c:v>10088000</c:v>
                </c:pt>
                <c:pt idx="5">
                  <c:v>7920000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32-4812-8813-542C984B8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3143583"/>
        <c:axId val="763453359"/>
      </c:lineChart>
      <c:catAx>
        <c:axId val="13853395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85340783"/>
        <c:crosses val="autoZero"/>
        <c:auto val="1"/>
        <c:lblAlgn val="ctr"/>
        <c:lblOffset val="100"/>
        <c:noMultiLvlLbl val="0"/>
      </c:catAx>
      <c:valAx>
        <c:axId val="13853407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85339535"/>
        <c:crosses val="autoZero"/>
        <c:crossBetween val="between"/>
      </c:valAx>
      <c:valAx>
        <c:axId val="763453359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33143583"/>
        <c:crosses val="max"/>
        <c:crossBetween val="between"/>
      </c:valAx>
      <c:catAx>
        <c:axId val="83314358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63453359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2">
                <a:lumMod val="110000"/>
                <a:satMod val="105000"/>
                <a:tint val="67000"/>
              </a:schemeClr>
            </a:gs>
            <a:gs pos="50000">
              <a:schemeClr val="accent2">
                <a:lumMod val="105000"/>
                <a:satMod val="103000"/>
                <a:tint val="73000"/>
              </a:schemeClr>
            </a:gs>
            <a:gs pos="100000">
              <a:schemeClr val="accent2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2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성능지수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" textlink="">
      <xdr:nvSpPr>
        <xdr:cNvPr id="2" name="정육면체 1">
          <a:extLst>
            <a:ext uri="{FF2B5EF4-FFF2-40B4-BE49-F238E27FC236}">
              <a16:creationId xmlns:a16="http://schemas.microsoft.com/office/drawing/2014/main" id="{26BBB14C-F869-C210-3F73-9F96CF5A76C9}"/>
            </a:ext>
          </a:extLst>
        </xdr:cNvPr>
        <xdr:cNvSpPr/>
      </xdr:nvSpPr>
      <xdr:spPr>
        <a:xfrm>
          <a:off x="3852863" y="904875"/>
          <a:ext cx="804862" cy="428625"/>
        </a:xfrm>
        <a:prstGeom prst="cub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6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3283631C-9B35-46F7-88C8-51606335A6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sheetPr codeName="Sheet1"/>
  <dimension ref="A1:E8"/>
  <sheetViews>
    <sheetView workbookViewId="0">
      <selection activeCell="H2" sqref="H2"/>
    </sheetView>
  </sheetViews>
  <sheetFormatPr defaultRowHeight="16.899999999999999" x14ac:dyDescent="0.6"/>
  <cols>
    <col min="1" max="1" width="10.4375" bestFit="1" customWidth="1"/>
    <col min="2" max="2" width="15" bestFit="1" customWidth="1"/>
    <col min="4" max="4" width="10.75" bestFit="1" customWidth="1"/>
    <col min="5" max="5" width="10.5625" bestFit="1" customWidth="1"/>
  </cols>
  <sheetData>
    <row r="1" spans="1:5" x14ac:dyDescent="0.6">
      <c r="A1" t="s">
        <v>0</v>
      </c>
    </row>
    <row r="3" spans="1:5" x14ac:dyDescent="0.6">
      <c r="A3" s="1" t="s">
        <v>263</v>
      </c>
      <c r="B3" s="1" t="s">
        <v>269</v>
      </c>
      <c r="C3" s="1" t="s">
        <v>275</v>
      </c>
      <c r="D3" s="1" t="s">
        <v>280</v>
      </c>
      <c r="E3" s="1" t="s">
        <v>281</v>
      </c>
    </row>
    <row r="4" spans="1:5" x14ac:dyDescent="0.6">
      <c r="A4" s="1" t="s">
        <v>264</v>
      </c>
      <c r="B4" s="1" t="s">
        <v>270</v>
      </c>
      <c r="C4" s="1" t="s">
        <v>241</v>
      </c>
      <c r="D4" s="2">
        <v>45366</v>
      </c>
      <c r="E4" s="3">
        <v>980000</v>
      </c>
    </row>
    <row r="5" spans="1:5" x14ac:dyDescent="0.6">
      <c r="A5" s="1" t="s">
        <v>265</v>
      </c>
      <c r="B5" s="1" t="s">
        <v>271</v>
      </c>
      <c r="C5" s="1" t="s">
        <v>276</v>
      </c>
      <c r="D5" s="2">
        <v>45973</v>
      </c>
      <c r="E5" s="3">
        <v>1150000</v>
      </c>
    </row>
    <row r="6" spans="1:5" x14ac:dyDescent="0.6">
      <c r="A6" s="1" t="s">
        <v>266</v>
      </c>
      <c r="B6" s="1" t="s">
        <v>272</v>
      </c>
      <c r="C6" s="1" t="s">
        <v>277</v>
      </c>
      <c r="D6" s="2">
        <v>45082</v>
      </c>
      <c r="E6" s="3">
        <v>720000</v>
      </c>
    </row>
    <row r="7" spans="1:5" x14ac:dyDescent="0.6">
      <c r="A7" s="1" t="s">
        <v>267</v>
      </c>
      <c r="B7" s="1" t="s">
        <v>273</v>
      </c>
      <c r="C7" s="1" t="s">
        <v>278</v>
      </c>
      <c r="D7" s="2">
        <v>44946</v>
      </c>
      <c r="E7" s="3">
        <v>890000</v>
      </c>
    </row>
    <row r="8" spans="1:5" x14ac:dyDescent="0.6">
      <c r="A8" s="1" t="s">
        <v>268</v>
      </c>
      <c r="B8" s="1" t="s">
        <v>274</v>
      </c>
      <c r="C8" s="1" t="s">
        <v>279</v>
      </c>
      <c r="D8" s="2">
        <v>45392</v>
      </c>
      <c r="E8" s="3">
        <v>655000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sheetPr codeName="Sheet2"/>
  <dimension ref="A1:E14"/>
  <sheetViews>
    <sheetView workbookViewId="0">
      <selection activeCell="E5" sqref="E5:E14"/>
    </sheetView>
  </sheetViews>
  <sheetFormatPr defaultRowHeight="16.899999999999999" x14ac:dyDescent="0.6"/>
  <cols>
    <col min="1" max="1" width="8.6875" customWidth="1"/>
    <col min="2" max="2" width="19" bestFit="1" customWidth="1"/>
    <col min="3" max="5" width="10.5625" customWidth="1"/>
  </cols>
  <sheetData>
    <row r="1" spans="1:5" ht="20.65" x14ac:dyDescent="0.6">
      <c r="A1" s="18" t="s">
        <v>262</v>
      </c>
      <c r="B1" s="18"/>
      <c r="C1" s="18"/>
      <c r="D1" s="18"/>
      <c r="E1" s="18"/>
    </row>
    <row r="2" spans="1:5" ht="17.25" thickBot="1" x14ac:dyDescent="0.65"/>
    <row r="3" spans="1:5" x14ac:dyDescent="0.6">
      <c r="A3" s="50" t="s">
        <v>16</v>
      </c>
      <c r="B3" s="51" t="s">
        <v>1</v>
      </c>
      <c r="C3" s="51" t="s">
        <v>2</v>
      </c>
      <c r="D3" s="51"/>
      <c r="E3" s="52" t="s">
        <v>3</v>
      </c>
    </row>
    <row r="4" spans="1:5" x14ac:dyDescent="0.6">
      <c r="A4" s="53"/>
      <c r="B4" s="54"/>
      <c r="C4" s="55" t="s">
        <v>4</v>
      </c>
      <c r="D4" s="55" t="s">
        <v>5</v>
      </c>
      <c r="E4" s="56"/>
    </row>
    <row r="5" spans="1:5" x14ac:dyDescent="0.6">
      <c r="A5" s="44" t="s">
        <v>19</v>
      </c>
      <c r="B5" s="4" t="s">
        <v>9</v>
      </c>
      <c r="C5" s="43">
        <v>6450</v>
      </c>
      <c r="D5" s="43">
        <v>7200</v>
      </c>
      <c r="E5" s="45">
        <v>13650</v>
      </c>
    </row>
    <row r="6" spans="1:5" x14ac:dyDescent="0.6">
      <c r="A6" s="44" t="s">
        <v>20</v>
      </c>
      <c r="B6" s="4" t="s">
        <v>6</v>
      </c>
      <c r="C6" s="43">
        <v>5120</v>
      </c>
      <c r="D6" s="43">
        <v>8950</v>
      </c>
      <c r="E6" s="45">
        <v>14070</v>
      </c>
    </row>
    <row r="7" spans="1:5" x14ac:dyDescent="0.6">
      <c r="A7" s="44" t="s">
        <v>22</v>
      </c>
      <c r="B7" s="4" t="s">
        <v>10</v>
      </c>
      <c r="C7" s="43">
        <v>4800</v>
      </c>
      <c r="D7" s="43">
        <v>5600</v>
      </c>
      <c r="E7" s="45">
        <v>10400</v>
      </c>
    </row>
    <row r="8" spans="1:5" x14ac:dyDescent="0.6">
      <c r="A8" s="44" t="s">
        <v>21</v>
      </c>
      <c r="B8" s="4" t="s">
        <v>11</v>
      </c>
      <c r="C8" s="43">
        <v>5500</v>
      </c>
      <c r="D8" s="43">
        <v>4200</v>
      </c>
      <c r="E8" s="45">
        <v>9700</v>
      </c>
    </row>
    <row r="9" spans="1:5" x14ac:dyDescent="0.6">
      <c r="A9" s="44" t="s">
        <v>23</v>
      </c>
      <c r="B9" s="4" t="s">
        <v>12</v>
      </c>
      <c r="C9" s="43">
        <v>3250</v>
      </c>
      <c r="D9" s="43">
        <v>3800</v>
      </c>
      <c r="E9" s="45">
        <v>7050</v>
      </c>
    </row>
    <row r="10" spans="1:5" x14ac:dyDescent="0.6">
      <c r="A10" s="44" t="s">
        <v>24</v>
      </c>
      <c r="B10" s="4" t="s">
        <v>15</v>
      </c>
      <c r="C10" s="43">
        <v>3120</v>
      </c>
      <c r="D10" s="43">
        <v>2850</v>
      </c>
      <c r="E10" s="45">
        <v>5970</v>
      </c>
    </row>
    <row r="11" spans="1:5" x14ac:dyDescent="0.6">
      <c r="A11" s="44" t="s">
        <v>17</v>
      </c>
      <c r="B11" s="4" t="s">
        <v>8</v>
      </c>
      <c r="C11" s="43">
        <v>2300</v>
      </c>
      <c r="D11" s="43">
        <v>3150</v>
      </c>
      <c r="E11" s="45">
        <v>5450</v>
      </c>
    </row>
    <row r="12" spans="1:5" x14ac:dyDescent="0.6">
      <c r="A12" s="44" t="s">
        <v>18</v>
      </c>
      <c r="B12" s="4" t="s">
        <v>7</v>
      </c>
      <c r="C12" s="43">
        <v>1850</v>
      </c>
      <c r="D12" s="43">
        <v>2400</v>
      </c>
      <c r="E12" s="45">
        <v>4250</v>
      </c>
    </row>
    <row r="13" spans="1:5" x14ac:dyDescent="0.6">
      <c r="A13" s="44" t="s">
        <v>25</v>
      </c>
      <c r="B13" s="4" t="s">
        <v>13</v>
      </c>
      <c r="C13" s="43">
        <v>2150</v>
      </c>
      <c r="D13" s="43">
        <v>2350</v>
      </c>
      <c r="E13" s="45">
        <v>4500</v>
      </c>
    </row>
    <row r="14" spans="1:5" ht="17.25" thickBot="1" x14ac:dyDescent="0.65">
      <c r="A14" s="46" t="s">
        <v>26</v>
      </c>
      <c r="B14" s="47" t="s">
        <v>14</v>
      </c>
      <c r="C14" s="48">
        <v>1980</v>
      </c>
      <c r="D14" s="48">
        <v>2100</v>
      </c>
      <c r="E14" s="49">
        <v>4080</v>
      </c>
    </row>
  </sheetData>
  <mergeCells count="5">
    <mergeCell ref="A1:E1"/>
    <mergeCell ref="A3:A4"/>
    <mergeCell ref="B3:B4"/>
    <mergeCell ref="C3:D3"/>
    <mergeCell ref="E3:E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sheetPr codeName="Sheet3"/>
  <dimension ref="A1:F12"/>
  <sheetViews>
    <sheetView workbookViewId="0">
      <selection activeCell="A4" sqref="A4:F12"/>
    </sheetView>
  </sheetViews>
  <sheetFormatPr defaultRowHeight="16.899999999999999" x14ac:dyDescent="0.6"/>
  <cols>
    <col min="2" max="2" width="10.4375" bestFit="1" customWidth="1"/>
  </cols>
  <sheetData>
    <row r="1" spans="1:6" ht="20.65" x14ac:dyDescent="0.6">
      <c r="A1" s="18" t="s">
        <v>27</v>
      </c>
      <c r="B1" s="18"/>
      <c r="C1" s="18"/>
      <c r="D1" s="18"/>
      <c r="E1" s="18"/>
      <c r="F1" s="18"/>
    </row>
    <row r="3" spans="1:6" x14ac:dyDescent="0.6">
      <c r="A3" s="4" t="s">
        <v>28</v>
      </c>
      <c r="B3" s="4" t="s">
        <v>29</v>
      </c>
      <c r="C3" s="4" t="s">
        <v>30</v>
      </c>
      <c r="D3" s="4" t="s">
        <v>31</v>
      </c>
      <c r="E3" s="4" t="s">
        <v>42</v>
      </c>
      <c r="F3" s="4" t="s">
        <v>32</v>
      </c>
    </row>
    <row r="4" spans="1:6" x14ac:dyDescent="0.6">
      <c r="A4" s="4" t="s">
        <v>33</v>
      </c>
      <c r="B4" s="4" t="s">
        <v>34</v>
      </c>
      <c r="C4" s="4">
        <v>88</v>
      </c>
      <c r="D4" s="4">
        <v>92</v>
      </c>
      <c r="E4" s="4">
        <v>85</v>
      </c>
      <c r="F4" s="5">
        <f t="shared" ref="F4:F12" si="0">AVERAGE(C4:E4)</f>
        <v>88.333333333333329</v>
      </c>
    </row>
    <row r="5" spans="1:6" x14ac:dyDescent="0.6">
      <c r="A5" s="4" t="s">
        <v>35</v>
      </c>
      <c r="B5" s="4" t="s">
        <v>36</v>
      </c>
      <c r="C5" s="4">
        <v>92</v>
      </c>
      <c r="D5" s="4">
        <v>89</v>
      </c>
      <c r="E5" s="4">
        <v>75</v>
      </c>
      <c r="F5" s="5">
        <f t="shared" si="0"/>
        <v>85.333333333333329</v>
      </c>
    </row>
    <row r="6" spans="1:6" x14ac:dyDescent="0.6">
      <c r="A6" s="4" t="s">
        <v>37</v>
      </c>
      <c r="B6" s="4" t="s">
        <v>36</v>
      </c>
      <c r="C6" s="4">
        <v>94</v>
      </c>
      <c r="D6" s="4">
        <v>92</v>
      </c>
      <c r="E6" s="4">
        <v>91</v>
      </c>
      <c r="F6" s="5">
        <f t="shared" si="0"/>
        <v>92.333333333333329</v>
      </c>
    </row>
    <row r="7" spans="1:6" x14ac:dyDescent="0.6">
      <c r="A7" s="4" t="s">
        <v>38</v>
      </c>
      <c r="B7" s="4" t="s">
        <v>34</v>
      </c>
      <c r="C7" s="4">
        <v>92</v>
      </c>
      <c r="D7" s="4">
        <v>95</v>
      </c>
      <c r="E7" s="4">
        <v>94</v>
      </c>
      <c r="F7" s="5">
        <f t="shared" si="0"/>
        <v>93.666666666666671</v>
      </c>
    </row>
    <row r="8" spans="1:6" x14ac:dyDescent="0.6">
      <c r="A8" s="4" t="s">
        <v>39</v>
      </c>
      <c r="B8" s="4" t="s">
        <v>36</v>
      </c>
      <c r="C8" s="4">
        <v>55</v>
      </c>
      <c r="D8" s="4">
        <v>60</v>
      </c>
      <c r="E8" s="4">
        <v>70</v>
      </c>
      <c r="F8" s="5">
        <f t="shared" si="0"/>
        <v>61.666666666666664</v>
      </c>
    </row>
    <row r="9" spans="1:6" x14ac:dyDescent="0.6">
      <c r="A9" s="4" t="s">
        <v>40</v>
      </c>
      <c r="B9" s="4" t="s">
        <v>34</v>
      </c>
      <c r="C9" s="4">
        <v>98</v>
      </c>
      <c r="D9" s="4">
        <v>96</v>
      </c>
      <c r="E9" s="4">
        <v>92</v>
      </c>
      <c r="F9" s="5">
        <f t="shared" si="0"/>
        <v>95.333333333333329</v>
      </c>
    </row>
    <row r="10" spans="1:6" x14ac:dyDescent="0.6">
      <c r="A10" s="4" t="s">
        <v>41</v>
      </c>
      <c r="B10" s="4" t="s">
        <v>34</v>
      </c>
      <c r="C10" s="4">
        <v>72</v>
      </c>
      <c r="D10" s="4">
        <v>79</v>
      </c>
      <c r="E10" s="4">
        <v>88</v>
      </c>
      <c r="F10" s="5">
        <f t="shared" si="0"/>
        <v>79.666666666666671</v>
      </c>
    </row>
    <row r="11" spans="1:6" x14ac:dyDescent="0.6">
      <c r="A11" s="4" t="s">
        <v>43</v>
      </c>
      <c r="B11" s="4" t="s">
        <v>36</v>
      </c>
      <c r="C11" s="4">
        <v>85</v>
      </c>
      <c r="D11" s="4">
        <v>83</v>
      </c>
      <c r="E11" s="4">
        <v>80</v>
      </c>
      <c r="F11" s="5">
        <f t="shared" si="0"/>
        <v>82.666666666666671</v>
      </c>
    </row>
    <row r="12" spans="1:6" x14ac:dyDescent="0.6">
      <c r="A12" s="4" t="s">
        <v>44</v>
      </c>
      <c r="B12" s="4" t="s">
        <v>34</v>
      </c>
      <c r="C12" s="4">
        <v>91</v>
      </c>
      <c r="D12" s="4">
        <v>92</v>
      </c>
      <c r="E12" s="4">
        <v>92</v>
      </c>
      <c r="F12" s="5">
        <f t="shared" si="0"/>
        <v>91.666666666666671</v>
      </c>
    </row>
  </sheetData>
  <mergeCells count="1">
    <mergeCell ref="A1:F1"/>
  </mergeCells>
  <phoneticPr fontId="1" type="noConversion"/>
  <conditionalFormatting sqref="A4:F12">
    <cfRule type="expression" dxfId="0" priority="1">
      <formula>AND($B4="경영학과",$F4&gt;=90)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6D9C-E483-4F85-A565-40D19826F7F4}">
  <sheetPr codeName="Sheet4"/>
  <dimension ref="A1:J34"/>
  <sheetViews>
    <sheetView topLeftCell="A10" workbookViewId="0">
      <selection activeCell="J17" sqref="J17"/>
    </sheetView>
  </sheetViews>
  <sheetFormatPr defaultRowHeight="16.899999999999999" x14ac:dyDescent="0.6"/>
  <cols>
    <col min="3" max="3" width="12.3125" bestFit="1" customWidth="1"/>
    <col min="4" max="4" width="10.4375" bestFit="1" customWidth="1"/>
    <col min="5" max="5" width="12.3125" bestFit="1" customWidth="1"/>
    <col min="6" max="6" width="9.1875" bestFit="1" customWidth="1"/>
    <col min="8" max="9" width="8.75" bestFit="1" customWidth="1"/>
    <col min="10" max="10" width="9.0625" bestFit="1" customWidth="1"/>
  </cols>
  <sheetData>
    <row r="1" spans="1:10" x14ac:dyDescent="0.6">
      <c r="A1" s="13" t="s">
        <v>247</v>
      </c>
      <c r="B1" s="14" t="s">
        <v>146</v>
      </c>
      <c r="F1" s="13" t="s">
        <v>147</v>
      </c>
      <c r="G1" s="14" t="s">
        <v>148</v>
      </c>
    </row>
    <row r="2" spans="1:10" x14ac:dyDescent="0.6">
      <c r="A2" s="4" t="s">
        <v>149</v>
      </c>
      <c r="B2" s="4" t="s">
        <v>150</v>
      </c>
      <c r="C2" s="4" t="s">
        <v>151</v>
      </c>
      <c r="D2" s="4" t="s">
        <v>152</v>
      </c>
      <c r="F2" s="4" t="s">
        <v>153</v>
      </c>
      <c r="G2" s="4" t="s">
        <v>154</v>
      </c>
      <c r="H2" s="4" t="s">
        <v>4</v>
      </c>
      <c r="I2" s="4" t="s">
        <v>5</v>
      </c>
      <c r="J2" s="4" t="s">
        <v>155</v>
      </c>
    </row>
    <row r="3" spans="1:10" x14ac:dyDescent="0.6">
      <c r="A3" s="4" t="s">
        <v>156</v>
      </c>
      <c r="B3" s="4" t="s">
        <v>157</v>
      </c>
      <c r="C3" s="4" t="s">
        <v>158</v>
      </c>
      <c r="D3" s="4">
        <v>88</v>
      </c>
      <c r="F3" s="4" t="s">
        <v>159</v>
      </c>
      <c r="G3" s="4" t="s">
        <v>160</v>
      </c>
      <c r="H3" s="6">
        <v>2450</v>
      </c>
      <c r="I3" s="6">
        <v>2890</v>
      </c>
      <c r="J3" s="6">
        <v>5340</v>
      </c>
    </row>
    <row r="4" spans="1:10" x14ac:dyDescent="0.6">
      <c r="A4" s="4" t="s">
        <v>161</v>
      </c>
      <c r="B4" s="4" t="s">
        <v>75</v>
      </c>
      <c r="C4" s="4" t="s">
        <v>162</v>
      </c>
      <c r="D4" s="4">
        <v>94</v>
      </c>
      <c r="F4" s="4" t="s">
        <v>163</v>
      </c>
      <c r="G4" s="4" t="s">
        <v>164</v>
      </c>
      <c r="H4" s="6">
        <v>1980</v>
      </c>
      <c r="I4" s="6">
        <v>1820</v>
      </c>
      <c r="J4" s="6">
        <v>3800</v>
      </c>
    </row>
    <row r="5" spans="1:10" x14ac:dyDescent="0.6">
      <c r="A5" s="4" t="s">
        <v>165</v>
      </c>
      <c r="B5" s="4" t="s">
        <v>166</v>
      </c>
      <c r="C5" s="4" t="s">
        <v>167</v>
      </c>
      <c r="D5" s="4">
        <v>72</v>
      </c>
      <c r="F5" s="4" t="s">
        <v>168</v>
      </c>
      <c r="G5" s="4" t="s">
        <v>169</v>
      </c>
      <c r="H5" s="6">
        <v>1560</v>
      </c>
      <c r="I5" s="6">
        <v>2100</v>
      </c>
      <c r="J5" s="6">
        <v>3660</v>
      </c>
    </row>
    <row r="6" spans="1:10" x14ac:dyDescent="0.6">
      <c r="A6" s="4" t="s">
        <v>170</v>
      </c>
      <c r="B6" s="4" t="s">
        <v>171</v>
      </c>
      <c r="C6" s="4" t="s">
        <v>158</v>
      </c>
      <c r="D6" s="4">
        <v>81</v>
      </c>
      <c r="F6" s="4" t="s">
        <v>172</v>
      </c>
      <c r="G6" s="4" t="s">
        <v>160</v>
      </c>
      <c r="H6" s="6">
        <v>1820</v>
      </c>
      <c r="I6" s="6">
        <v>1750</v>
      </c>
      <c r="J6" s="6">
        <v>3570</v>
      </c>
    </row>
    <row r="7" spans="1:10" x14ac:dyDescent="0.6">
      <c r="A7" s="4" t="s">
        <v>173</v>
      </c>
      <c r="B7" s="4" t="s">
        <v>174</v>
      </c>
      <c r="C7" s="4" t="s">
        <v>162</v>
      </c>
      <c r="D7" s="4">
        <v>90</v>
      </c>
      <c r="F7" s="4" t="s">
        <v>175</v>
      </c>
      <c r="G7" s="4" t="s">
        <v>164</v>
      </c>
      <c r="H7" s="6">
        <v>2100</v>
      </c>
      <c r="I7" s="6">
        <v>2430</v>
      </c>
      <c r="J7" s="6">
        <v>4530</v>
      </c>
    </row>
    <row r="8" spans="1:10" x14ac:dyDescent="0.6">
      <c r="A8" s="4" t="s">
        <v>176</v>
      </c>
      <c r="B8" s="4" t="s">
        <v>177</v>
      </c>
      <c r="C8" s="4" t="s">
        <v>167</v>
      </c>
      <c r="D8" s="4">
        <v>85</v>
      </c>
      <c r="F8" s="4" t="s">
        <v>178</v>
      </c>
      <c r="G8" s="4" t="s">
        <v>169</v>
      </c>
      <c r="H8" s="6">
        <v>1680</v>
      </c>
      <c r="I8" s="6">
        <v>1920</v>
      </c>
      <c r="J8" s="6">
        <v>3600</v>
      </c>
    </row>
    <row r="9" spans="1:10" x14ac:dyDescent="0.6">
      <c r="A9" s="4" t="s">
        <v>179</v>
      </c>
      <c r="B9" s="4" t="s">
        <v>180</v>
      </c>
      <c r="C9" s="4" t="s">
        <v>162</v>
      </c>
      <c r="D9" s="4">
        <v>78</v>
      </c>
      <c r="F9" s="4" t="s">
        <v>181</v>
      </c>
      <c r="G9" s="4" t="s">
        <v>160</v>
      </c>
      <c r="H9" s="6">
        <v>3200</v>
      </c>
      <c r="I9" s="6">
        <v>3540</v>
      </c>
      <c r="J9" s="6">
        <v>6740</v>
      </c>
    </row>
    <row r="10" spans="1:10" x14ac:dyDescent="0.6">
      <c r="A10" s="19" t="s">
        <v>246</v>
      </c>
      <c r="B10" s="20"/>
      <c r="C10" s="21"/>
      <c r="D10" s="4" t="str">
        <f>COUNTIF(C3:C9,"개발")&amp;"명"</f>
        <v>3명</v>
      </c>
      <c r="F10" s="4" t="s">
        <v>182</v>
      </c>
      <c r="G10" s="4" t="s">
        <v>164</v>
      </c>
      <c r="H10" s="6">
        <v>1750</v>
      </c>
      <c r="I10" s="6">
        <v>1980</v>
      </c>
      <c r="J10" s="6">
        <v>3730</v>
      </c>
    </row>
    <row r="12" spans="1:10" x14ac:dyDescent="0.6">
      <c r="A12" s="13" t="s">
        <v>183</v>
      </c>
      <c r="B12" s="14" t="s">
        <v>248</v>
      </c>
      <c r="G12" s="4" t="s">
        <v>260</v>
      </c>
      <c r="H12" s="22" t="s">
        <v>184</v>
      </c>
      <c r="I12" s="22"/>
      <c r="J12" s="22"/>
    </row>
    <row r="13" spans="1:10" x14ac:dyDescent="0.6">
      <c r="A13" s="4" t="s">
        <v>185</v>
      </c>
      <c r="B13" s="4" t="s">
        <v>186</v>
      </c>
      <c r="C13" s="4" t="s">
        <v>187</v>
      </c>
      <c r="D13" s="15" t="s">
        <v>188</v>
      </c>
      <c r="G13" s="4" t="s">
        <v>261</v>
      </c>
      <c r="H13" s="23">
        <f>DMAX(F2:J10,5,G12:G13)-DMIN(F2:J10,5,G12:G13)</f>
        <v>800</v>
      </c>
      <c r="I13" s="23"/>
      <c r="J13" s="23"/>
    </row>
    <row r="14" spans="1:10" x14ac:dyDescent="0.6">
      <c r="A14" s="4" t="s">
        <v>189</v>
      </c>
      <c r="B14" s="4" t="s">
        <v>190</v>
      </c>
      <c r="C14" s="6">
        <v>1450000</v>
      </c>
      <c r="D14" s="6">
        <f>ROUNDUP(VLOOKUP(B14,$A$21:$B$26,2,0)*C14,-2)</f>
        <v>98600</v>
      </c>
    </row>
    <row r="15" spans="1:10" x14ac:dyDescent="0.6">
      <c r="A15" s="4" t="s">
        <v>191</v>
      </c>
      <c r="B15" s="4" t="s">
        <v>192</v>
      </c>
      <c r="C15" s="6">
        <v>1680000</v>
      </c>
      <c r="D15" s="6">
        <f t="shared" ref="D15:D18" si="0">ROUNDUP(VLOOKUP(B15,$A$21:$B$26,2,0)*C15,-2)</f>
        <v>142800</v>
      </c>
      <c r="F15" s="13" t="s">
        <v>193</v>
      </c>
      <c r="G15" s="14" t="s">
        <v>194</v>
      </c>
      <c r="J15" t="s">
        <v>195</v>
      </c>
    </row>
    <row r="16" spans="1:10" x14ac:dyDescent="0.6">
      <c r="A16" s="4" t="s">
        <v>196</v>
      </c>
      <c r="B16" s="4" t="s">
        <v>197</v>
      </c>
      <c r="C16" s="6">
        <v>350000</v>
      </c>
      <c r="D16" s="6">
        <f t="shared" si="0"/>
        <v>15800</v>
      </c>
      <c r="F16" s="4" t="s">
        <v>198</v>
      </c>
      <c r="G16" s="4" t="s">
        <v>199</v>
      </c>
      <c r="H16" s="4" t="s">
        <v>200</v>
      </c>
      <c r="I16" s="4" t="s">
        <v>201</v>
      </c>
      <c r="J16" s="15" t="s">
        <v>202</v>
      </c>
    </row>
    <row r="17" spans="1:10" x14ac:dyDescent="0.6">
      <c r="A17" s="4" t="s">
        <v>203</v>
      </c>
      <c r="B17" s="4" t="s">
        <v>204</v>
      </c>
      <c r="C17" s="6">
        <v>280000</v>
      </c>
      <c r="D17" s="6">
        <f t="shared" si="0"/>
        <v>9000</v>
      </c>
      <c r="F17" s="4" t="s">
        <v>205</v>
      </c>
      <c r="G17" s="4" t="s">
        <v>206</v>
      </c>
      <c r="H17" s="4" t="s">
        <v>207</v>
      </c>
      <c r="I17" s="16">
        <v>85200</v>
      </c>
      <c r="J17" s="4" t="str">
        <f>IF(_xlfn.RANK.EQ(I17,$I$17:$I$26,0)=1,"금",IF(_xlfn.RANK.EQ(I17,$I$17:$I$26,0)=2,"은",IF(_xlfn.RANK.EQ(I17,$I$17:$I$26,0)=3,"동","")))</f>
        <v/>
      </c>
    </row>
    <row r="18" spans="1:10" x14ac:dyDescent="0.6">
      <c r="A18" s="4" t="s">
        <v>208</v>
      </c>
      <c r="B18" s="4" t="s">
        <v>209</v>
      </c>
      <c r="C18" s="6">
        <v>320000</v>
      </c>
      <c r="D18" s="6">
        <f t="shared" si="0"/>
        <v>18000</v>
      </c>
      <c r="F18" s="4" t="s">
        <v>210</v>
      </c>
      <c r="G18" s="4" t="s">
        <v>211</v>
      </c>
      <c r="H18" s="4" t="s">
        <v>209</v>
      </c>
      <c r="I18" s="16">
        <v>92400</v>
      </c>
      <c r="J18" s="4" t="str">
        <f t="shared" ref="J18:J26" si="1">IF(_xlfn.RANK.EQ(I18,$I$17:$I$26,0)=1,"금",IF(_xlfn.RANK.EQ(I18,$I$17:$I$26,0)=2,"은",IF(_xlfn.RANK.EQ(I18,$I$17:$I$26,0)=3,"동","")))</f>
        <v>동</v>
      </c>
    </row>
    <row r="19" spans="1:10" x14ac:dyDescent="0.6">
      <c r="F19" s="4" t="s">
        <v>212</v>
      </c>
      <c r="G19" s="4" t="s">
        <v>213</v>
      </c>
      <c r="H19" s="4" t="s">
        <v>204</v>
      </c>
      <c r="I19" s="16">
        <v>78100</v>
      </c>
      <c r="J19" s="4" t="str">
        <f t="shared" si="1"/>
        <v/>
      </c>
    </row>
    <row r="20" spans="1:10" x14ac:dyDescent="0.6">
      <c r="A20" s="24" t="s">
        <v>214</v>
      </c>
      <c r="B20" s="24"/>
      <c r="F20" s="4" t="s">
        <v>215</v>
      </c>
      <c r="G20" s="4" t="s">
        <v>216</v>
      </c>
      <c r="H20" s="4" t="s">
        <v>217</v>
      </c>
      <c r="I20" s="16">
        <v>98900</v>
      </c>
      <c r="J20" s="4" t="str">
        <f t="shared" si="1"/>
        <v>금</v>
      </c>
    </row>
    <row r="21" spans="1:10" x14ac:dyDescent="0.6">
      <c r="A21" s="4" t="s">
        <v>186</v>
      </c>
      <c r="B21" s="4" t="s">
        <v>218</v>
      </c>
      <c r="F21" s="4" t="s">
        <v>219</v>
      </c>
      <c r="G21" s="4" t="s">
        <v>82</v>
      </c>
      <c r="H21" s="4" t="s">
        <v>220</v>
      </c>
      <c r="I21" s="16">
        <v>65500</v>
      </c>
      <c r="J21" s="4" t="str">
        <f t="shared" si="1"/>
        <v/>
      </c>
    </row>
    <row r="22" spans="1:10" x14ac:dyDescent="0.6">
      <c r="A22" s="4" t="s">
        <v>204</v>
      </c>
      <c r="B22" s="17">
        <v>3.2000000000000001E-2</v>
      </c>
      <c r="F22" s="4" t="s">
        <v>221</v>
      </c>
      <c r="G22" s="4" t="s">
        <v>222</v>
      </c>
      <c r="H22" s="4" t="s">
        <v>223</v>
      </c>
      <c r="I22" s="16">
        <v>82400</v>
      </c>
      <c r="J22" s="4" t="str">
        <f t="shared" si="1"/>
        <v/>
      </c>
    </row>
    <row r="23" spans="1:10" x14ac:dyDescent="0.6">
      <c r="A23" s="4" t="s">
        <v>197</v>
      </c>
      <c r="B23" s="17">
        <v>4.4999999999999998E-2</v>
      </c>
      <c r="F23" s="4" t="s">
        <v>224</v>
      </c>
      <c r="G23" s="4" t="s">
        <v>225</v>
      </c>
      <c r="H23" s="4" t="s">
        <v>226</v>
      </c>
      <c r="I23" s="16">
        <v>95700</v>
      </c>
      <c r="J23" s="4" t="str">
        <f t="shared" si="1"/>
        <v>은</v>
      </c>
    </row>
    <row r="24" spans="1:10" x14ac:dyDescent="0.6">
      <c r="A24" s="4" t="s">
        <v>209</v>
      </c>
      <c r="B24" s="17">
        <v>5.6000000000000001E-2</v>
      </c>
      <c r="F24" s="4" t="s">
        <v>227</v>
      </c>
      <c r="G24" s="4" t="s">
        <v>228</v>
      </c>
      <c r="H24" s="4" t="s">
        <v>229</v>
      </c>
      <c r="I24" s="16">
        <v>79200</v>
      </c>
      <c r="J24" s="4" t="str">
        <f t="shared" si="1"/>
        <v/>
      </c>
    </row>
    <row r="25" spans="1:10" x14ac:dyDescent="0.6">
      <c r="A25" s="4" t="s">
        <v>190</v>
      </c>
      <c r="B25" s="17">
        <v>6.8000000000000005E-2</v>
      </c>
      <c r="F25" s="4" t="s">
        <v>230</v>
      </c>
      <c r="G25" s="4" t="s">
        <v>231</v>
      </c>
      <c r="H25" s="4" t="s">
        <v>232</v>
      </c>
      <c r="I25" s="16">
        <v>81600</v>
      </c>
      <c r="J25" s="4" t="str">
        <f t="shared" si="1"/>
        <v/>
      </c>
    </row>
    <row r="26" spans="1:10" x14ac:dyDescent="0.6">
      <c r="A26" s="4" t="s">
        <v>192</v>
      </c>
      <c r="B26" s="17">
        <v>8.5000000000000006E-2</v>
      </c>
      <c r="F26" s="4" t="s">
        <v>233</v>
      </c>
      <c r="G26" s="4" t="s">
        <v>234</v>
      </c>
      <c r="H26" s="4" t="s">
        <v>235</v>
      </c>
      <c r="I26" s="16">
        <v>83000</v>
      </c>
      <c r="J26" s="4" t="str">
        <f t="shared" si="1"/>
        <v/>
      </c>
    </row>
    <row r="28" spans="1:10" x14ac:dyDescent="0.6">
      <c r="A28" s="13" t="s">
        <v>236</v>
      </c>
      <c r="B28" s="14" t="s">
        <v>237</v>
      </c>
    </row>
    <row r="29" spans="1:10" x14ac:dyDescent="0.6">
      <c r="A29" s="4" t="s">
        <v>238</v>
      </c>
      <c r="B29" s="4" t="s">
        <v>239</v>
      </c>
      <c r="C29" s="4" t="s">
        <v>240</v>
      </c>
    </row>
    <row r="30" spans="1:10" x14ac:dyDescent="0.6">
      <c r="A30" s="4" t="s">
        <v>241</v>
      </c>
      <c r="B30" s="4">
        <v>18</v>
      </c>
      <c r="C30" s="4">
        <v>42</v>
      </c>
    </row>
    <row r="31" spans="1:10" x14ac:dyDescent="0.6">
      <c r="A31" s="4" t="s">
        <v>242</v>
      </c>
      <c r="B31" s="4">
        <v>12</v>
      </c>
      <c r="C31" s="4">
        <v>15</v>
      </c>
    </row>
    <row r="32" spans="1:10" x14ac:dyDescent="0.6">
      <c r="A32" s="4" t="s">
        <v>243</v>
      </c>
      <c r="B32" s="4">
        <v>14</v>
      </c>
      <c r="C32" s="4">
        <v>28</v>
      </c>
    </row>
    <row r="33" spans="1:5" x14ac:dyDescent="0.6">
      <c r="A33" s="4" t="s">
        <v>244</v>
      </c>
      <c r="B33" s="4">
        <v>21</v>
      </c>
      <c r="C33" s="4">
        <v>55</v>
      </c>
      <c r="E33" s="15" t="s">
        <v>240</v>
      </c>
    </row>
    <row r="34" spans="1:5" x14ac:dyDescent="0.6">
      <c r="A34" s="4" t="s">
        <v>245</v>
      </c>
      <c r="B34" s="4">
        <v>24</v>
      </c>
      <c r="C34" s="4">
        <v>11</v>
      </c>
      <c r="D34" s="15" t="s">
        <v>243</v>
      </c>
      <c r="E34" s="4">
        <f>TRUNC(INDEX(C29:C34,MATCH(D34,A29:A34,0)))</f>
        <v>28</v>
      </c>
    </row>
  </sheetData>
  <mergeCells count="4">
    <mergeCell ref="A10:C10"/>
    <mergeCell ref="H12:J12"/>
    <mergeCell ref="H13:J13"/>
    <mergeCell ref="A20:B20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sheetPr codeName="Sheet5"/>
  <dimension ref="A1:F15"/>
  <sheetViews>
    <sheetView workbookViewId="0">
      <selection activeCell="A3" sqref="A3:F15"/>
    </sheetView>
  </sheetViews>
  <sheetFormatPr defaultRowHeight="16.899999999999999" x14ac:dyDescent="0.6"/>
  <cols>
    <col min="1" max="1" width="10.75" bestFit="1" customWidth="1"/>
    <col min="3" max="3" width="12.3125" bestFit="1" customWidth="1"/>
  </cols>
  <sheetData>
    <row r="1" spans="1:6" ht="20.65" x14ac:dyDescent="0.6">
      <c r="A1" s="18" t="s">
        <v>69</v>
      </c>
      <c r="B1" s="18"/>
      <c r="C1" s="18"/>
      <c r="D1" s="18"/>
      <c r="E1" s="18"/>
      <c r="F1" s="18"/>
    </row>
    <row r="3" spans="1:6" x14ac:dyDescent="0.6">
      <c r="A3" s="4" t="s">
        <v>45</v>
      </c>
      <c r="B3" s="4" t="s">
        <v>46</v>
      </c>
      <c r="C3" s="4" t="s">
        <v>47</v>
      </c>
      <c r="D3" s="4" t="s">
        <v>48</v>
      </c>
      <c r="E3" s="4" t="s">
        <v>49</v>
      </c>
      <c r="F3" s="4" t="s">
        <v>50</v>
      </c>
    </row>
    <row r="4" spans="1:6" x14ac:dyDescent="0.6">
      <c r="A4" s="7">
        <v>46121</v>
      </c>
      <c r="B4" s="4" t="s">
        <v>54</v>
      </c>
      <c r="C4" s="4" t="s">
        <v>61</v>
      </c>
      <c r="D4" s="4" t="s">
        <v>56</v>
      </c>
      <c r="E4" s="8">
        <v>150</v>
      </c>
      <c r="F4" s="9">
        <v>2300</v>
      </c>
    </row>
    <row r="5" spans="1:6" x14ac:dyDescent="0.6">
      <c r="A5" s="7">
        <v>46128</v>
      </c>
      <c r="B5" s="4" t="s">
        <v>54</v>
      </c>
      <c r="C5" s="4" t="s">
        <v>64</v>
      </c>
      <c r="D5" s="4" t="s">
        <v>56</v>
      </c>
      <c r="E5" s="4">
        <v>135</v>
      </c>
      <c r="F5" s="9">
        <v>2100</v>
      </c>
    </row>
    <row r="6" spans="1:6" x14ac:dyDescent="0.6">
      <c r="A6" s="7">
        <v>46114</v>
      </c>
      <c r="B6" s="4" t="s">
        <v>54</v>
      </c>
      <c r="C6" s="4" t="s">
        <v>55</v>
      </c>
      <c r="D6" s="4" t="s">
        <v>56</v>
      </c>
      <c r="E6" s="8">
        <v>130</v>
      </c>
      <c r="F6" s="6">
        <v>2200</v>
      </c>
    </row>
    <row r="7" spans="1:6" x14ac:dyDescent="0.6">
      <c r="A7" s="7">
        <v>46135</v>
      </c>
      <c r="B7" s="4" t="s">
        <v>54</v>
      </c>
      <c r="C7" s="4" t="s">
        <v>67</v>
      </c>
      <c r="D7" s="4" t="s">
        <v>56</v>
      </c>
      <c r="E7" s="4">
        <v>160</v>
      </c>
      <c r="F7" s="6">
        <v>2400</v>
      </c>
    </row>
    <row r="8" spans="1:6" x14ac:dyDescent="0.6">
      <c r="A8" s="7">
        <v>46121</v>
      </c>
      <c r="B8" s="4" t="s">
        <v>57</v>
      </c>
      <c r="C8" s="4" t="s">
        <v>62</v>
      </c>
      <c r="D8" s="4" t="s">
        <v>59</v>
      </c>
      <c r="E8" s="4">
        <v>160</v>
      </c>
      <c r="F8" s="9">
        <v>2900</v>
      </c>
    </row>
    <row r="9" spans="1:6" x14ac:dyDescent="0.6">
      <c r="A9" s="7">
        <v>46128</v>
      </c>
      <c r="B9" s="4" t="s">
        <v>57</v>
      </c>
      <c r="C9" s="4" t="s">
        <v>65</v>
      </c>
      <c r="D9" s="4" t="s">
        <v>59</v>
      </c>
      <c r="E9" s="4">
        <v>145</v>
      </c>
      <c r="F9" s="9">
        <v>2600</v>
      </c>
    </row>
    <row r="10" spans="1:6" x14ac:dyDescent="0.6">
      <c r="A10" s="7">
        <v>46135</v>
      </c>
      <c r="B10" s="4" t="s">
        <v>57</v>
      </c>
      <c r="C10" s="4" t="s">
        <v>68</v>
      </c>
      <c r="D10" s="4" t="s">
        <v>59</v>
      </c>
      <c r="E10" s="8">
        <v>170</v>
      </c>
      <c r="F10" s="6">
        <v>3000</v>
      </c>
    </row>
    <row r="11" spans="1:6" x14ac:dyDescent="0.6">
      <c r="A11" s="7">
        <v>46114</v>
      </c>
      <c r="B11" s="4" t="s">
        <v>57</v>
      </c>
      <c r="C11" s="4" t="s">
        <v>58</v>
      </c>
      <c r="D11" s="4" t="s">
        <v>59</v>
      </c>
      <c r="E11" s="8">
        <v>120</v>
      </c>
      <c r="F11" s="6">
        <v>2700</v>
      </c>
    </row>
    <row r="12" spans="1:6" x14ac:dyDescent="0.6">
      <c r="A12" s="7">
        <v>46121</v>
      </c>
      <c r="B12" s="4" t="s">
        <v>51</v>
      </c>
      <c r="C12" s="4" t="s">
        <v>60</v>
      </c>
      <c r="D12" s="4" t="s">
        <v>53</v>
      </c>
      <c r="E12" s="4">
        <v>140</v>
      </c>
      <c r="F12" s="9">
        <v>3800</v>
      </c>
    </row>
    <row r="13" spans="1:6" x14ac:dyDescent="0.6">
      <c r="A13" s="7">
        <v>46128</v>
      </c>
      <c r="B13" s="4" t="s">
        <v>51</v>
      </c>
      <c r="C13" s="4" t="s">
        <v>63</v>
      </c>
      <c r="D13" s="4" t="s">
        <v>53</v>
      </c>
      <c r="E13" s="8">
        <v>125</v>
      </c>
      <c r="F13" s="9">
        <v>3700</v>
      </c>
    </row>
    <row r="14" spans="1:6" x14ac:dyDescent="0.6">
      <c r="A14" s="7">
        <v>46114</v>
      </c>
      <c r="B14" s="4" t="s">
        <v>51</v>
      </c>
      <c r="C14" s="4" t="s">
        <v>52</v>
      </c>
      <c r="D14" s="4" t="s">
        <v>53</v>
      </c>
      <c r="E14" s="4">
        <v>110</v>
      </c>
      <c r="F14" s="6">
        <v>3600</v>
      </c>
    </row>
    <row r="15" spans="1:6" x14ac:dyDescent="0.6">
      <c r="A15" s="7">
        <v>46135</v>
      </c>
      <c r="B15" s="4" t="s">
        <v>51</v>
      </c>
      <c r="C15" s="4" t="s">
        <v>66</v>
      </c>
      <c r="D15" s="4" t="s">
        <v>53</v>
      </c>
      <c r="E15" s="8">
        <v>150</v>
      </c>
      <c r="F15" s="6">
        <v>3900</v>
      </c>
    </row>
  </sheetData>
  <sortState xmlns:xlrd2="http://schemas.microsoft.com/office/spreadsheetml/2017/richdata2" ref="A4:F15">
    <sortCondition ref="B4:B15" customList="소화제,진통제,제산제"/>
    <sortCondition sortBy="cellColor" ref="F4:F15" dxfId="1"/>
  </sortState>
  <mergeCells count="1">
    <mergeCell ref="A1:F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3C683-BA85-4171-AC81-A0078E8E0028}">
  <sheetPr codeName="Sheet9">
    <outlinePr summaryBelow="0"/>
  </sheetPr>
  <dimension ref="B1:F12"/>
  <sheetViews>
    <sheetView showGridLines="0" workbookViewId="0"/>
  </sheetViews>
  <sheetFormatPr defaultRowHeight="16.899999999999999" outlineLevelRow="1" outlineLevelCol="1" x14ac:dyDescent="0.6"/>
  <cols>
    <col min="3" max="3" width="12" bestFit="1" customWidth="1"/>
    <col min="4" max="6" width="10.3125" bestFit="1" customWidth="1" outlineLevel="1"/>
  </cols>
  <sheetData>
    <row r="1" spans="2:6" ht="17.25" thickBot="1" x14ac:dyDescent="0.65"/>
    <row r="2" spans="2:6" x14ac:dyDescent="0.6">
      <c r="B2" s="32" t="s">
        <v>253</v>
      </c>
      <c r="C2" s="33"/>
      <c r="D2" s="39"/>
      <c r="E2" s="39"/>
      <c r="F2" s="39"/>
    </row>
    <row r="3" spans="2:6" collapsed="1" x14ac:dyDescent="0.6">
      <c r="B3" s="31"/>
      <c r="C3" s="31"/>
      <c r="D3" s="40" t="s">
        <v>255</v>
      </c>
      <c r="E3" s="40" t="s">
        <v>250</v>
      </c>
      <c r="F3" s="40" t="s">
        <v>252</v>
      </c>
    </row>
    <row r="4" spans="2:6" ht="47.25" hidden="1" outlineLevel="1" x14ac:dyDescent="0.6">
      <c r="B4" s="35"/>
      <c r="C4" s="35"/>
      <c r="D4" s="28"/>
      <c r="E4" s="42" t="s">
        <v>251</v>
      </c>
      <c r="F4" s="42" t="s">
        <v>251</v>
      </c>
    </row>
    <row r="5" spans="2:6" x14ac:dyDescent="0.6">
      <c r="B5" s="36" t="s">
        <v>254</v>
      </c>
      <c r="C5" s="37"/>
      <c r="D5" s="34"/>
      <c r="E5" s="34"/>
      <c r="F5" s="34"/>
    </row>
    <row r="6" spans="2:6" outlineLevel="1" x14ac:dyDescent="0.6">
      <c r="B6" s="35"/>
      <c r="C6" s="35" t="s">
        <v>73</v>
      </c>
      <c r="D6" s="29">
        <v>0.1</v>
      </c>
      <c r="E6" s="41">
        <v>0.12</v>
      </c>
      <c r="F6" s="41">
        <v>0.08</v>
      </c>
    </row>
    <row r="7" spans="2:6" outlineLevel="1" x14ac:dyDescent="0.6">
      <c r="B7" s="35"/>
      <c r="C7" s="35" t="s">
        <v>76</v>
      </c>
      <c r="D7" s="29">
        <v>0.15</v>
      </c>
      <c r="E7" s="41">
        <v>0.15</v>
      </c>
      <c r="F7" s="41">
        <v>0.12</v>
      </c>
    </row>
    <row r="8" spans="2:6" x14ac:dyDescent="0.6">
      <c r="B8" s="36" t="s">
        <v>256</v>
      </c>
      <c r="C8" s="37"/>
      <c r="D8" s="34"/>
      <c r="E8" s="34"/>
      <c r="F8" s="34"/>
    </row>
    <row r="9" spans="2:6" ht="17.25" outlineLevel="1" thickBot="1" x14ac:dyDescent="0.65">
      <c r="B9" s="38"/>
      <c r="C9" s="38" t="s">
        <v>249</v>
      </c>
      <c r="D9" s="30">
        <v>1761000</v>
      </c>
      <c r="E9" s="30">
        <v>1740000</v>
      </c>
      <c r="F9" s="30">
        <v>1810800</v>
      </c>
    </row>
    <row r="10" spans="2:6" x14ac:dyDescent="0.6">
      <c r="B10" t="s">
        <v>257</v>
      </c>
    </row>
    <row r="11" spans="2:6" x14ac:dyDescent="0.6">
      <c r="B11" t="s">
        <v>258</v>
      </c>
    </row>
    <row r="12" spans="2:6" x14ac:dyDescent="0.6">
      <c r="B12" t="s">
        <v>259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sheetPr codeName="Sheet6"/>
  <dimension ref="A1:H16"/>
  <sheetViews>
    <sheetView workbookViewId="0">
      <selection activeCell="E16" sqref="E16"/>
    </sheetView>
  </sheetViews>
  <sheetFormatPr defaultRowHeight="16.899999999999999" x14ac:dyDescent="0.6"/>
  <cols>
    <col min="4" max="4" width="10.5625" bestFit="1" customWidth="1"/>
    <col min="5" max="5" width="10.4375" bestFit="1" customWidth="1"/>
    <col min="6" max="6" width="5.5625" customWidth="1"/>
  </cols>
  <sheetData>
    <row r="1" spans="1:8" ht="20.65" x14ac:dyDescent="0.6">
      <c r="A1" s="18" t="s">
        <v>105</v>
      </c>
      <c r="B1" s="18"/>
      <c r="C1" s="18"/>
      <c r="D1" s="18"/>
      <c r="E1" s="18"/>
    </row>
    <row r="3" spans="1:8" x14ac:dyDescent="0.6">
      <c r="A3" s="4" t="s">
        <v>97</v>
      </c>
      <c r="B3" s="4" t="s">
        <v>98</v>
      </c>
      <c r="C3" s="4" t="s">
        <v>70</v>
      </c>
      <c r="D3" s="4" t="s">
        <v>99</v>
      </c>
      <c r="E3" s="4" t="s">
        <v>103</v>
      </c>
      <c r="G3" s="25" t="s">
        <v>104</v>
      </c>
      <c r="H3" s="25"/>
    </row>
    <row r="4" spans="1:8" x14ac:dyDescent="0.6">
      <c r="A4" s="4" t="s">
        <v>71</v>
      </c>
      <c r="B4" s="4" t="s">
        <v>72</v>
      </c>
      <c r="C4" s="4" t="s">
        <v>73</v>
      </c>
      <c r="D4" s="6">
        <v>180000</v>
      </c>
      <c r="E4" s="6">
        <f t="shared" ref="E4:E15" si="0">D4-D4*IF(C4=$G$4,$G$5,$H$5)</f>
        <v>162000</v>
      </c>
      <c r="G4" s="4" t="s">
        <v>100</v>
      </c>
      <c r="H4" s="4" t="s">
        <v>101</v>
      </c>
    </row>
    <row r="5" spans="1:8" x14ac:dyDescent="0.6">
      <c r="A5" s="4" t="s">
        <v>74</v>
      </c>
      <c r="B5" s="4" t="s">
        <v>75</v>
      </c>
      <c r="C5" s="4" t="s">
        <v>76</v>
      </c>
      <c r="D5" s="6">
        <v>140000</v>
      </c>
      <c r="E5" s="6">
        <f t="shared" si="0"/>
        <v>119000</v>
      </c>
      <c r="G5" s="10">
        <v>0.1</v>
      </c>
      <c r="H5" s="10">
        <v>0.15</v>
      </c>
    </row>
    <row r="6" spans="1:8" x14ac:dyDescent="0.6">
      <c r="A6" s="4" t="s">
        <v>77</v>
      </c>
      <c r="B6" s="4" t="s">
        <v>78</v>
      </c>
      <c r="C6" s="4" t="s">
        <v>73</v>
      </c>
      <c r="D6" s="6">
        <v>200000</v>
      </c>
      <c r="E6" s="6">
        <f t="shared" si="0"/>
        <v>180000</v>
      </c>
    </row>
    <row r="7" spans="1:8" x14ac:dyDescent="0.6">
      <c r="A7" s="4" t="s">
        <v>79</v>
      </c>
      <c r="B7" s="4" t="s">
        <v>80</v>
      </c>
      <c r="C7" s="4" t="s">
        <v>76</v>
      </c>
      <c r="D7" s="6">
        <v>160000</v>
      </c>
      <c r="E7" s="6">
        <f t="shared" si="0"/>
        <v>136000</v>
      </c>
    </row>
    <row r="8" spans="1:8" x14ac:dyDescent="0.6">
      <c r="A8" s="4" t="s">
        <v>81</v>
      </c>
      <c r="B8" s="4" t="s">
        <v>82</v>
      </c>
      <c r="C8" s="4" t="s">
        <v>73</v>
      </c>
      <c r="D8" s="6">
        <v>150000</v>
      </c>
      <c r="E8" s="6">
        <f t="shared" si="0"/>
        <v>135000</v>
      </c>
    </row>
    <row r="9" spans="1:8" x14ac:dyDescent="0.6">
      <c r="A9" s="4" t="s">
        <v>83</v>
      </c>
      <c r="B9" s="4" t="s">
        <v>84</v>
      </c>
      <c r="C9" s="4" t="s">
        <v>76</v>
      </c>
      <c r="D9" s="6">
        <v>150000</v>
      </c>
      <c r="E9" s="6">
        <f t="shared" si="0"/>
        <v>127500</v>
      </c>
    </row>
    <row r="10" spans="1:8" x14ac:dyDescent="0.6">
      <c r="A10" s="4" t="s">
        <v>85</v>
      </c>
      <c r="B10" s="4" t="s">
        <v>86</v>
      </c>
      <c r="C10" s="4" t="s">
        <v>73</v>
      </c>
      <c r="D10" s="6">
        <v>120000</v>
      </c>
      <c r="E10" s="6">
        <f t="shared" si="0"/>
        <v>108000</v>
      </c>
    </row>
    <row r="11" spans="1:8" x14ac:dyDescent="0.6">
      <c r="A11" s="4" t="s">
        <v>87</v>
      </c>
      <c r="B11" s="4" t="s">
        <v>88</v>
      </c>
      <c r="C11" s="4" t="s">
        <v>76</v>
      </c>
      <c r="D11" s="6">
        <v>150000</v>
      </c>
      <c r="E11" s="6">
        <f t="shared" si="0"/>
        <v>127500</v>
      </c>
    </row>
    <row r="12" spans="1:8" x14ac:dyDescent="0.6">
      <c r="A12" s="4" t="s">
        <v>89</v>
      </c>
      <c r="B12" s="4" t="s">
        <v>90</v>
      </c>
      <c r="C12" s="4" t="s">
        <v>73</v>
      </c>
      <c r="D12" s="6">
        <v>190000</v>
      </c>
      <c r="E12" s="6">
        <f t="shared" si="0"/>
        <v>171000</v>
      </c>
    </row>
    <row r="13" spans="1:8" x14ac:dyDescent="0.6">
      <c r="A13" s="4" t="s">
        <v>91</v>
      </c>
      <c r="B13" s="4" t="s">
        <v>92</v>
      </c>
      <c r="C13" s="4" t="s">
        <v>76</v>
      </c>
      <c r="D13" s="6">
        <v>200000</v>
      </c>
      <c r="E13" s="6">
        <f t="shared" si="0"/>
        <v>170000</v>
      </c>
    </row>
    <row r="14" spans="1:8" x14ac:dyDescent="0.6">
      <c r="A14" s="4" t="s">
        <v>93</v>
      </c>
      <c r="B14" s="4" t="s">
        <v>94</v>
      </c>
      <c r="C14" s="4" t="s">
        <v>73</v>
      </c>
      <c r="D14" s="6">
        <v>210000</v>
      </c>
      <c r="E14" s="6">
        <f t="shared" si="0"/>
        <v>189000</v>
      </c>
    </row>
    <row r="15" spans="1:8" x14ac:dyDescent="0.6">
      <c r="A15" s="4" t="s">
        <v>95</v>
      </c>
      <c r="B15" s="4" t="s">
        <v>96</v>
      </c>
      <c r="C15" s="4" t="s">
        <v>76</v>
      </c>
      <c r="D15" s="6">
        <v>160000</v>
      </c>
      <c r="E15" s="6">
        <f t="shared" si="0"/>
        <v>136000</v>
      </c>
    </row>
    <row r="16" spans="1:8" x14ac:dyDescent="0.6">
      <c r="A16" s="26" t="s">
        <v>102</v>
      </c>
      <c r="B16" s="26"/>
      <c r="C16" s="26"/>
      <c r="D16" s="11">
        <f>SUM(D4:D15)</f>
        <v>2010000</v>
      </c>
      <c r="E16" s="11">
        <f>SUM(E4:E15)</f>
        <v>1761000</v>
      </c>
    </row>
  </sheetData>
  <scenarios current="0" sqref="E16">
    <scenario name="할인율인상" locked="1" count="2" user="백소흔" comment="만든 사람 백소흔 날짜 2026-08-25">
      <inputCells r="G5" val="0.12" numFmtId="9"/>
      <inputCells r="H5" val="0.15" numFmtId="9"/>
    </scenario>
    <scenario name="할인율인하" locked="1" count="2" user="백소흔" comment="만든 사람 백소흔 날짜 2026-08-25">
      <inputCells r="G5" val="0.08" numFmtId="9"/>
      <inputCells r="H5" val="0.12" numFmtId="9"/>
    </scenario>
  </scenarios>
  <mergeCells count="3">
    <mergeCell ref="A1:E1"/>
    <mergeCell ref="G3:H3"/>
    <mergeCell ref="A16:C16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F0379-BA0C-473A-8573-2066EE1C55C4}">
  <sheetPr codeName="Sheet7"/>
  <dimension ref="A1:E12"/>
  <sheetViews>
    <sheetView workbookViewId="0">
      <selection activeCell="A4" sqref="A4:A12"/>
    </sheetView>
  </sheetViews>
  <sheetFormatPr defaultRowHeight="16.899999999999999" x14ac:dyDescent="0.6"/>
  <cols>
    <col min="6" max="6" width="5.5625" customWidth="1"/>
    <col min="7" max="7" width="10.5625" customWidth="1"/>
  </cols>
  <sheetData>
    <row r="1" spans="1:5" ht="20.65" x14ac:dyDescent="0.6">
      <c r="A1" s="18" t="s">
        <v>118</v>
      </c>
      <c r="B1" s="18"/>
      <c r="C1" s="18"/>
      <c r="D1" s="18"/>
      <c r="E1" s="18"/>
    </row>
    <row r="3" spans="1:5" x14ac:dyDescent="0.6">
      <c r="A3" s="4" t="s">
        <v>120</v>
      </c>
      <c r="B3" s="4" t="s">
        <v>106</v>
      </c>
      <c r="C3" s="4" t="s">
        <v>107</v>
      </c>
      <c r="D3" s="4" t="s">
        <v>108</v>
      </c>
      <c r="E3" s="4" t="s">
        <v>119</v>
      </c>
    </row>
    <row r="4" spans="1:5" x14ac:dyDescent="0.6">
      <c r="A4" s="27" t="s">
        <v>109</v>
      </c>
      <c r="B4" s="4">
        <v>25</v>
      </c>
      <c r="C4" s="4">
        <v>20</v>
      </c>
      <c r="D4" s="4">
        <v>22</v>
      </c>
      <c r="E4" s="4">
        <f>B4*3+C4*2+D4*3</f>
        <v>181</v>
      </c>
    </row>
    <row r="5" spans="1:5" x14ac:dyDescent="0.6">
      <c r="A5" s="27" t="s">
        <v>110</v>
      </c>
      <c r="B5" s="4">
        <v>20</v>
      </c>
      <c r="C5" s="4">
        <v>15</v>
      </c>
      <c r="D5" s="4">
        <v>18</v>
      </c>
      <c r="E5" s="4">
        <f t="shared" ref="E5:E12" si="0">B5*3+C5*2+D5*3</f>
        <v>144</v>
      </c>
    </row>
    <row r="6" spans="1:5" x14ac:dyDescent="0.6">
      <c r="A6" s="27" t="s">
        <v>111</v>
      </c>
      <c r="B6" s="4">
        <v>30</v>
      </c>
      <c r="C6" s="4">
        <v>25</v>
      </c>
      <c r="D6" s="4">
        <v>28</v>
      </c>
      <c r="E6" s="4">
        <f t="shared" si="0"/>
        <v>224</v>
      </c>
    </row>
    <row r="7" spans="1:5" x14ac:dyDescent="0.6">
      <c r="A7" s="27" t="s">
        <v>112</v>
      </c>
      <c r="B7" s="4">
        <v>18</v>
      </c>
      <c r="C7" s="4">
        <v>12</v>
      </c>
      <c r="D7" s="4">
        <v>15</v>
      </c>
      <c r="E7" s="4">
        <f t="shared" si="0"/>
        <v>123</v>
      </c>
    </row>
    <row r="8" spans="1:5" x14ac:dyDescent="0.6">
      <c r="A8" s="27" t="s">
        <v>113</v>
      </c>
      <c r="B8" s="4">
        <v>15</v>
      </c>
      <c r="C8" s="4">
        <v>10</v>
      </c>
      <c r="D8" s="4">
        <v>12</v>
      </c>
      <c r="E8" s="4">
        <f t="shared" si="0"/>
        <v>101</v>
      </c>
    </row>
    <row r="9" spans="1:5" x14ac:dyDescent="0.6">
      <c r="A9" s="27" t="s">
        <v>114</v>
      </c>
      <c r="B9" s="4">
        <v>22</v>
      </c>
      <c r="C9" s="4">
        <v>18</v>
      </c>
      <c r="D9" s="4">
        <v>20</v>
      </c>
      <c r="E9" s="4">
        <f t="shared" si="0"/>
        <v>162</v>
      </c>
    </row>
    <row r="10" spans="1:5" x14ac:dyDescent="0.6">
      <c r="A10" s="27" t="s">
        <v>115</v>
      </c>
      <c r="B10" s="4">
        <v>12</v>
      </c>
      <c r="C10" s="4">
        <v>14</v>
      </c>
      <c r="D10" s="4">
        <v>10</v>
      </c>
      <c r="E10" s="4">
        <f t="shared" si="0"/>
        <v>94</v>
      </c>
    </row>
    <row r="11" spans="1:5" x14ac:dyDescent="0.6">
      <c r="A11" s="27" t="s">
        <v>116</v>
      </c>
      <c r="B11" s="4">
        <v>28</v>
      </c>
      <c r="C11" s="4">
        <v>20</v>
      </c>
      <c r="D11" s="4">
        <v>25</v>
      </c>
      <c r="E11" s="4">
        <f t="shared" si="0"/>
        <v>199</v>
      </c>
    </row>
    <row r="12" spans="1:5" x14ac:dyDescent="0.6">
      <c r="A12" s="27" t="s">
        <v>117</v>
      </c>
      <c r="B12" s="4">
        <v>24</v>
      </c>
      <c r="C12" s="4">
        <v>16</v>
      </c>
      <c r="D12" s="4">
        <v>22</v>
      </c>
      <c r="E12" s="4">
        <f t="shared" si="0"/>
        <v>170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성능지수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9CDF0-2696-4D51-B490-406D7BC69563}">
  <sheetPr codeName="Sheet8"/>
  <dimension ref="A1:F9"/>
  <sheetViews>
    <sheetView tabSelected="1" topLeftCell="A10" workbookViewId="0">
      <selection activeCell="L15" sqref="L15"/>
    </sheetView>
  </sheetViews>
  <sheetFormatPr defaultRowHeight="16.899999999999999" x14ac:dyDescent="0.6"/>
  <cols>
    <col min="5" max="5" width="9.0625" bestFit="1" customWidth="1"/>
    <col min="6" max="6" width="11.6875" bestFit="1" customWidth="1"/>
  </cols>
  <sheetData>
    <row r="1" spans="1:6" ht="20.65" x14ac:dyDescent="0.6">
      <c r="A1" s="18" t="s">
        <v>144</v>
      </c>
      <c r="B1" s="18"/>
      <c r="C1" s="18"/>
      <c r="D1" s="18"/>
      <c r="E1" s="18"/>
      <c r="F1" s="18"/>
    </row>
    <row r="3" spans="1:6" x14ac:dyDescent="0.6">
      <c r="A3" s="4" t="s">
        <v>145</v>
      </c>
      <c r="B3" s="4" t="s">
        <v>121</v>
      </c>
      <c r="C3" s="4" t="s">
        <v>138</v>
      </c>
      <c r="D3" s="4" t="s">
        <v>134</v>
      </c>
      <c r="E3" s="4" t="s">
        <v>135</v>
      </c>
      <c r="F3" s="4" t="s">
        <v>136</v>
      </c>
    </row>
    <row r="4" spans="1:6" x14ac:dyDescent="0.6">
      <c r="A4" s="4" t="s">
        <v>122</v>
      </c>
      <c r="B4" s="4" t="s">
        <v>123</v>
      </c>
      <c r="C4" s="4" t="s">
        <v>137</v>
      </c>
      <c r="D4" s="4">
        <v>163</v>
      </c>
      <c r="E4" s="12">
        <v>25000</v>
      </c>
      <c r="F4" s="12">
        <f>D4*E4</f>
        <v>4075000</v>
      </c>
    </row>
    <row r="5" spans="1:6" x14ac:dyDescent="0.6">
      <c r="A5" s="4" t="s">
        <v>124</v>
      </c>
      <c r="B5" s="4" t="s">
        <v>125</v>
      </c>
      <c r="C5" s="4" t="s">
        <v>139</v>
      </c>
      <c r="D5" s="4">
        <v>280</v>
      </c>
      <c r="E5" s="12">
        <v>32000</v>
      </c>
      <c r="F5" s="12">
        <f t="shared" ref="F5:F9" si="0">D5*E5</f>
        <v>8960000</v>
      </c>
    </row>
    <row r="6" spans="1:6" x14ac:dyDescent="0.6">
      <c r="A6" s="4" t="s">
        <v>126</v>
      </c>
      <c r="B6" s="4" t="s">
        <v>127</v>
      </c>
      <c r="C6" s="4" t="s">
        <v>140</v>
      </c>
      <c r="D6" s="4">
        <v>182</v>
      </c>
      <c r="E6" s="12">
        <v>48000</v>
      </c>
      <c r="F6" s="12">
        <f t="shared" si="0"/>
        <v>8736000</v>
      </c>
    </row>
    <row r="7" spans="1:6" x14ac:dyDescent="0.6">
      <c r="A7" s="4" t="s">
        <v>128</v>
      </c>
      <c r="B7" s="4" t="s">
        <v>129</v>
      </c>
      <c r="C7" s="4" t="s">
        <v>141</v>
      </c>
      <c r="D7" s="4">
        <v>216</v>
      </c>
      <c r="E7" s="12">
        <v>36000</v>
      </c>
      <c r="F7" s="12">
        <f t="shared" si="0"/>
        <v>7776000</v>
      </c>
    </row>
    <row r="8" spans="1:6" x14ac:dyDescent="0.6">
      <c r="A8" s="4" t="s">
        <v>130</v>
      </c>
      <c r="B8" s="4" t="s">
        <v>131</v>
      </c>
      <c r="C8" s="4" t="s">
        <v>142</v>
      </c>
      <c r="D8" s="4">
        <v>194</v>
      </c>
      <c r="E8" s="12">
        <v>52000</v>
      </c>
      <c r="F8" s="12">
        <f t="shared" si="0"/>
        <v>10088000</v>
      </c>
    </row>
    <row r="9" spans="1:6" x14ac:dyDescent="0.6">
      <c r="A9" s="4" t="s">
        <v>132</v>
      </c>
      <c r="B9" s="4" t="s">
        <v>133</v>
      </c>
      <c r="C9" s="4" t="s">
        <v>143</v>
      </c>
      <c r="D9" s="4">
        <v>176</v>
      </c>
      <c r="E9" s="12">
        <v>45000</v>
      </c>
      <c r="F9" s="12">
        <f t="shared" si="0"/>
        <v>7920000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4</vt:i4>
      </vt:variant>
    </vt:vector>
  </HeadingPairs>
  <TitlesOfParts>
    <vt:vector size="13" baseType="lpstr">
      <vt:lpstr>기본작업-1</vt:lpstr>
      <vt:lpstr>기본작업-2</vt:lpstr>
      <vt:lpstr>기본작업-3</vt:lpstr>
      <vt:lpstr>계산작업</vt:lpstr>
      <vt:lpstr>분석작업-1</vt:lpstr>
      <vt:lpstr>시나리오 요약</vt:lpstr>
      <vt:lpstr>분석작업-2</vt:lpstr>
      <vt:lpstr>매크로작업</vt:lpstr>
      <vt:lpstr>차트작업</vt:lpstr>
      <vt:lpstr>결제금액합계</vt:lpstr>
      <vt:lpstr>골드</vt:lpstr>
      <vt:lpstr>일반</vt:lpstr>
      <vt:lpstr>총계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소흔 백</cp:lastModifiedBy>
  <dcterms:created xsi:type="dcterms:W3CDTF">2024-04-04T05:45:49Z</dcterms:created>
  <dcterms:modified xsi:type="dcterms:W3CDTF">2026-08-25T12:59:57Z</dcterms:modified>
</cp:coreProperties>
</file>