
<file path=[Content_Types].xml><?xml version="1.0" encoding="utf-8"?>
<Types xmlns="http://schemas.openxmlformats.org/package/2006/content-types">
  <Default Extension="bin" ContentType="application/vnd.ms-office.vbaProject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drawings/drawing1.xml" ContentType="application/vnd.openxmlformats-officedocument.drawing+xml"/>
  <Override PartName="/xl/ctrlProps/ctrlProp1.xml" ContentType="application/vnd.ms-excel.controlproperties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 codeName="{899C9086-67A9-5B14-2C2D-5A8001700F7D}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준영\Downloads\"/>
    </mc:Choice>
  </mc:AlternateContent>
  <xr:revisionPtr revIDLastSave="0" documentId="13_ncr:1_{6B85E3FE-31E9-4D9F-87CF-4CCA5E322EBD}" xr6:coauthVersionLast="47" xr6:coauthVersionMax="47" xr10:uidLastSave="{00000000-0000-0000-0000-000000000000}"/>
  <bookViews>
    <workbookView xWindow="-83" yWindow="0" windowWidth="13381" windowHeight="12863" firstSheet="1" activeTab="3" xr2:uid="{1EA7D4BC-0E71-467A-81F4-8371BAA0CFDB}"/>
  </bookViews>
  <sheets>
    <sheet name="기본작업-1" sheetId="1" r:id="rId1"/>
    <sheet name="기본작업-2" sheetId="2" r:id="rId2"/>
    <sheet name="기본작업-3" sheetId="3" r:id="rId3"/>
    <sheet name="계산작업" sheetId="10" r:id="rId4"/>
    <sheet name="분석작업-1" sheetId="5" r:id="rId5"/>
    <sheet name="분석작업-2" sheetId="6" r:id="rId6"/>
    <sheet name="매크로작업" sheetId="7" r:id="rId7"/>
    <sheet name="차트작업" sheetId="8" r:id="rId8"/>
  </sheets>
  <definedNames>
    <definedName name="계좌번호">'기본작업-2'!$C$4:$C$15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37" i="10" l="1"/>
  <c r="E36" i="10"/>
  <c r="E35" i="10"/>
  <c r="E34" i="10"/>
  <c r="E33" i="10"/>
  <c r="E32" i="10"/>
  <c r="E31" i="10"/>
  <c r="E30" i="10"/>
  <c r="E29" i="10"/>
  <c r="E28" i="10"/>
  <c r="C14" i="7"/>
  <c r="D14" i="7"/>
  <c r="E14" i="7"/>
  <c r="B14" i="7"/>
  <c r="H25" i="6"/>
  <c r="H15" i="6"/>
  <c r="H10" i="6"/>
  <c r="H6" i="6"/>
  <c r="H27" i="6" s="1"/>
  <c r="E26" i="6"/>
  <c r="D26" i="6"/>
  <c r="E16" i="6"/>
  <c r="D16" i="6"/>
  <c r="E11" i="6"/>
  <c r="D11" i="6"/>
  <c r="E7" i="6"/>
  <c r="E28" i="6" s="1"/>
  <c r="D7" i="6"/>
  <c r="D28" i="6" s="1"/>
  <c r="J24" i="10"/>
  <c r="J23" i="10"/>
  <c r="J22" i="10"/>
  <c r="J21" i="10"/>
  <c r="J20" i="10"/>
  <c r="J19" i="10"/>
  <c r="J18" i="10"/>
  <c r="J17" i="10"/>
  <c r="J16" i="10"/>
  <c r="J15" i="10"/>
  <c r="D24" i="10"/>
  <c r="K11" i="10"/>
  <c r="K10" i="10"/>
  <c r="K9" i="10"/>
  <c r="K8" i="10"/>
  <c r="K7" i="10"/>
  <c r="K6" i="10"/>
  <c r="K5" i="10"/>
  <c r="K4" i="10"/>
  <c r="K3" i="10"/>
  <c r="E11" i="10"/>
  <c r="E10" i="10"/>
  <c r="E9" i="10"/>
  <c r="E8" i="10"/>
  <c r="E7" i="10"/>
  <c r="E6" i="10"/>
  <c r="E5" i="10"/>
  <c r="E4" i="10"/>
  <c r="E3" i="10"/>
  <c r="D23" i="10"/>
  <c r="D22" i="10"/>
  <c r="D21" i="10"/>
  <c r="D20" i="10"/>
  <c r="D19" i="10"/>
  <c r="D18" i="10"/>
  <c r="D17" i="10"/>
  <c r="D16" i="10"/>
  <c r="D15" i="10"/>
  <c r="E4" i="8" l="1"/>
  <c r="E5" i="8"/>
  <c r="E6" i="8"/>
  <c r="E7" i="8"/>
  <c r="E8" i="8"/>
  <c r="E9" i="8"/>
  <c r="E10" i="8"/>
  <c r="E11" i="8"/>
  <c r="E12" i="8"/>
  <c r="E13" i="8"/>
  <c r="E4" i="5"/>
  <c r="E5" i="5"/>
  <c r="E6" i="5"/>
  <c r="E7" i="5"/>
  <c r="E8" i="5"/>
  <c r="E9" i="5"/>
  <c r="E10" i="5"/>
  <c r="E11" i="5"/>
  <c r="E12" i="5"/>
  <c r="E13" i="5"/>
  <c r="G4" i="3"/>
  <c r="G5" i="3"/>
  <c r="G6" i="3"/>
  <c r="G7" i="3"/>
  <c r="G8" i="3"/>
  <c r="G9" i="3"/>
  <c r="G10" i="3"/>
  <c r="G11" i="3"/>
  <c r="G12" i="3"/>
  <c r="G13" i="3"/>
  <c r="G14" i="3"/>
  <c r="G15" i="3"/>
  <c r="G16" i="3"/>
  <c r="G17" i="3"/>
  <c r="G18" i="3"/>
</calcChain>
</file>

<file path=xl/sharedStrings.xml><?xml version="1.0" encoding="utf-8"?>
<sst xmlns="http://schemas.openxmlformats.org/spreadsheetml/2006/main" count="361" uniqueCount="293">
  <si>
    <t>학생별 성적 현황</t>
  </si>
  <si>
    <t xml:space="preserve">[표1] </t>
  </si>
  <si>
    <t>원료 사용계획표</t>
  </si>
  <si>
    <t xml:space="preserve">[표2] </t>
  </si>
  <si>
    <t>수산물 경매가</t>
  </si>
  <si>
    <t>원료코드</t>
  </si>
  <si>
    <t>생산코드</t>
  </si>
  <si>
    <t>총량</t>
  </si>
  <si>
    <t>일사용량</t>
  </si>
  <si>
    <t>일수(나머지)</t>
  </si>
  <si>
    <t>품목</t>
  </si>
  <si>
    <t>경매일자</t>
  </si>
  <si>
    <t>수량</t>
  </si>
  <si>
    <t>경매가</t>
  </si>
  <si>
    <t>판매요일</t>
  </si>
  <si>
    <t>CNS-02</t>
  </si>
  <si>
    <t>25AI001</t>
  </si>
  <si>
    <t>오징어</t>
  </si>
  <si>
    <t>DJF-32</t>
  </si>
  <si>
    <t>25AI002</t>
  </si>
  <si>
    <t>꽃게</t>
  </si>
  <si>
    <t>FOA-49</t>
  </si>
  <si>
    <t>25AI003</t>
  </si>
  <si>
    <t>고등어</t>
  </si>
  <si>
    <t>KVL-15</t>
  </si>
  <si>
    <t>25AI004</t>
  </si>
  <si>
    <t>광어</t>
  </si>
  <si>
    <t>CMK-82</t>
  </si>
  <si>
    <t>25AI005</t>
  </si>
  <si>
    <t>우럭</t>
  </si>
  <si>
    <t>KES-23</t>
  </si>
  <si>
    <t>25AI006</t>
  </si>
  <si>
    <t>갈치</t>
  </si>
  <si>
    <t>AYS-09</t>
  </si>
  <si>
    <t>25AI007</t>
  </si>
  <si>
    <t>문어</t>
  </si>
  <si>
    <t>JAL-47</t>
  </si>
  <si>
    <t>25AI008</t>
  </si>
  <si>
    <t>낙지</t>
  </si>
  <si>
    <t>EXR-66</t>
  </si>
  <si>
    <t>25AI009</t>
  </si>
  <si>
    <t>참돔</t>
  </si>
  <si>
    <t xml:space="preserve">[표3] </t>
  </si>
  <si>
    <t>제품 판매 현황</t>
  </si>
  <si>
    <t xml:space="preserve">[표4] </t>
  </si>
  <si>
    <t>사원코드</t>
  </si>
  <si>
    <t>직위</t>
  </si>
  <si>
    <t>판매량</t>
  </si>
  <si>
    <t>성명</t>
  </si>
  <si>
    <t>성별</t>
  </si>
  <si>
    <t>SAL01-39</t>
  </si>
  <si>
    <t>과장</t>
  </si>
  <si>
    <t>이인호</t>
  </si>
  <si>
    <t>SAL01-52</t>
  </si>
  <si>
    <t>대리</t>
  </si>
  <si>
    <t>나윤지</t>
  </si>
  <si>
    <t>SAL01-16</t>
  </si>
  <si>
    <t>김제운</t>
  </si>
  <si>
    <t>SAL02-08</t>
  </si>
  <si>
    <t>박문도</t>
  </si>
  <si>
    <t>SAL02-97</t>
  </si>
  <si>
    <t>한새별</t>
  </si>
  <si>
    <t>SAL01-20</t>
  </si>
  <si>
    <t>사원</t>
  </si>
  <si>
    <t>윤성혁</t>
  </si>
  <si>
    <t>SAL01-78</t>
  </si>
  <si>
    <t>장준한</t>
  </si>
  <si>
    <t>SAL02-56</t>
  </si>
  <si>
    <t>김영숙</t>
  </si>
  <si>
    <t>SAL02-14</t>
  </si>
  <si>
    <t>성기운</t>
  </si>
  <si>
    <t>최미순</t>
  </si>
  <si>
    <t xml:space="preserve">[표5] </t>
  </si>
  <si>
    <t>사원명</t>
  </si>
  <si>
    <t>고소용</t>
  </si>
  <si>
    <t>노인권</t>
  </si>
  <si>
    <t>안보라</t>
  </si>
  <si>
    <t>김지안</t>
  </si>
  <si>
    <t>이부성</t>
  </si>
  <si>
    <t>최성환</t>
  </si>
  <si>
    <t>서기운</t>
  </si>
  <si>
    <t>김양미</t>
  </si>
  <si>
    <t>예금종류</t>
  </si>
  <si>
    <t>고객코드</t>
  </si>
  <si>
    <t>계좌번호</t>
  </si>
  <si>
    <t>개설년수</t>
  </si>
  <si>
    <t>개설지점</t>
  </si>
  <si>
    <t>예금잔액</t>
  </si>
  <si>
    <t>보통예금</t>
  </si>
  <si>
    <t>kji-25</t>
  </si>
  <si>
    <t>7602-62-175</t>
  </si>
  <si>
    <t>안산B</t>
  </si>
  <si>
    <t>cmk-35</t>
  </si>
  <si>
    <t>7688-37-856</t>
  </si>
  <si>
    <t>수원A</t>
  </si>
  <si>
    <t>lsh-47</t>
  </si>
  <si>
    <t>7618-64-869</t>
  </si>
  <si>
    <t>용인B</t>
  </si>
  <si>
    <t>ghs-23</t>
  </si>
  <si>
    <t>7699-22-448</t>
  </si>
  <si>
    <t>성남B</t>
  </si>
  <si>
    <t>저축예금</t>
  </si>
  <si>
    <t>kys-85</t>
  </si>
  <si>
    <t>7618-25-111</t>
  </si>
  <si>
    <t>시흥A</t>
  </si>
  <si>
    <t>hjj-77</t>
  </si>
  <si>
    <t>7602-15-499</t>
  </si>
  <si>
    <t>화성A</t>
  </si>
  <si>
    <t>kms-54</t>
  </si>
  <si>
    <t>7632-47-771</t>
  </si>
  <si>
    <t>성남A</t>
  </si>
  <si>
    <t>정기예금</t>
  </si>
  <si>
    <t>lgy-19</t>
  </si>
  <si>
    <t>7685-67-985</t>
  </si>
  <si>
    <t>안산A</t>
  </si>
  <si>
    <t>msh-65</t>
  </si>
  <si>
    <t>7624-52-798</t>
  </si>
  <si>
    <t>용인A</t>
  </si>
  <si>
    <t>kes-22</t>
  </si>
  <si>
    <t>7604-68-951</t>
  </si>
  <si>
    <t>수원B</t>
  </si>
  <si>
    <t>청약예금</t>
  </si>
  <si>
    <t>jue-33</t>
  </si>
  <si>
    <t>7617-86-426</t>
  </si>
  <si>
    <t>화성B</t>
  </si>
  <si>
    <t>bop-18</t>
  </si>
  <si>
    <t>7624-86-753</t>
  </si>
  <si>
    <t>시흥B</t>
  </si>
  <si>
    <t>합계</t>
  </si>
  <si>
    <t>고객별 예금정보 현황</t>
  </si>
  <si>
    <t>1학년 중간고사 성적표</t>
    <phoneticPr fontId="1" type="noConversion"/>
  </si>
  <si>
    <t>반</t>
  </si>
  <si>
    <t>국어</t>
  </si>
  <si>
    <t>영어</t>
  </si>
  <si>
    <t>수학</t>
  </si>
  <si>
    <t>평균</t>
  </si>
  <si>
    <t>강현준</t>
  </si>
  <si>
    <t>남</t>
  </si>
  <si>
    <t>김영희</t>
  </si>
  <si>
    <t>여</t>
  </si>
  <si>
    <t>한민재</t>
  </si>
  <si>
    <t>윤정희</t>
  </si>
  <si>
    <t>이명준</t>
  </si>
  <si>
    <t>신영순</t>
  </si>
  <si>
    <t>박정숙</t>
  </si>
  <si>
    <t>김지후</t>
  </si>
  <si>
    <t>이현정</t>
  </si>
  <si>
    <t>이지홍</t>
  </si>
  <si>
    <t>최미경</t>
  </si>
  <si>
    <t>이선영</t>
  </si>
  <si>
    <t>강동현</t>
  </si>
  <si>
    <t>한숙자</t>
  </si>
  <si>
    <t>장건우</t>
  </si>
  <si>
    <t>대리점별 판매 현황</t>
    <phoneticPr fontId="1" type="noConversion"/>
  </si>
  <si>
    <t>대리점</t>
  </si>
  <si>
    <t>담당자</t>
  </si>
  <si>
    <t>목표액</t>
  </si>
  <si>
    <t>판매액</t>
  </si>
  <si>
    <t>목표달성률</t>
  </si>
  <si>
    <t>서울</t>
  </si>
  <si>
    <t>이미영</t>
  </si>
  <si>
    <t>경기</t>
  </si>
  <si>
    <t>김정훈</t>
  </si>
  <si>
    <t>인천</t>
  </si>
  <si>
    <t>최은정</t>
  </si>
  <si>
    <t>대전</t>
  </si>
  <si>
    <t>한성호</t>
  </si>
  <si>
    <t>천안</t>
  </si>
  <si>
    <t>최은주</t>
  </si>
  <si>
    <t>부산</t>
  </si>
  <si>
    <t>남성훈</t>
  </si>
  <si>
    <t>광주</t>
  </si>
  <si>
    <t>장서연</t>
  </si>
  <si>
    <t>원주</t>
  </si>
  <si>
    <t>이민준</t>
  </si>
  <si>
    <t>목포</t>
  </si>
  <si>
    <t>김민서</t>
  </si>
  <si>
    <t>울산</t>
  </si>
  <si>
    <t>이지훈</t>
  </si>
  <si>
    <t>고객별 포인트 관리 현황</t>
    <phoneticPr fontId="1" type="noConversion"/>
  </si>
  <si>
    <t>등급</t>
  </si>
  <si>
    <t>총구매금액</t>
  </si>
  <si>
    <t>구매횟수</t>
  </si>
  <si>
    <t>구매포인트</t>
  </si>
  <si>
    <t>빈도포인트</t>
  </si>
  <si>
    <t>포인트합계</t>
  </si>
  <si>
    <t>김보람</t>
  </si>
  <si>
    <t>골드</t>
  </si>
  <si>
    <t>박영자</t>
  </si>
  <si>
    <t>일반</t>
  </si>
  <si>
    <t>최철수</t>
  </si>
  <si>
    <t>실버</t>
  </si>
  <si>
    <t>이준호</t>
  </si>
  <si>
    <t>이현주</t>
  </si>
  <si>
    <t>VIP</t>
  </si>
  <si>
    <t>장상현</t>
  </si>
  <si>
    <t>한혜진</t>
  </si>
  <si>
    <t>허윤지</t>
  </si>
  <si>
    <t>전진우</t>
  </si>
  <si>
    <t>유승현</t>
  </si>
  <si>
    <t>강지영</t>
  </si>
  <si>
    <t>김우진</t>
  </si>
  <si>
    <t>유아름</t>
  </si>
  <si>
    <t>김영수</t>
  </si>
  <si>
    <t>이지연</t>
  </si>
  <si>
    <t>추리소설 판매 현황</t>
    <phoneticPr fontId="1" type="noConversion"/>
  </si>
  <si>
    <t>도서명</t>
  </si>
  <si>
    <t>1분기</t>
  </si>
  <si>
    <t>2분기</t>
  </si>
  <si>
    <t>3분기</t>
  </si>
  <si>
    <t>4분기</t>
  </si>
  <si>
    <t>왕과왕비</t>
  </si>
  <si>
    <t>블랙박스</t>
  </si>
  <si>
    <t>신몽타주</t>
  </si>
  <si>
    <t>육하원칙</t>
  </si>
  <si>
    <t>겨울밤의살인사건</t>
  </si>
  <si>
    <t>커피여자</t>
  </si>
  <si>
    <t>소년탐정김준일</t>
  </si>
  <si>
    <t>사이코패스</t>
  </si>
  <si>
    <t>예술탐정</t>
  </si>
  <si>
    <t>살인의계절</t>
  </si>
  <si>
    <t>가전제품 수출 현황</t>
    <phoneticPr fontId="1" type="noConversion"/>
  </si>
  <si>
    <t>단위 : 만원</t>
    <phoneticPr fontId="1" type="noConversion"/>
  </si>
  <si>
    <t>제품명</t>
  </si>
  <si>
    <t>담당부서</t>
  </si>
  <si>
    <t>수출가</t>
  </si>
  <si>
    <t>수출량</t>
  </si>
  <si>
    <t>수출액</t>
  </si>
  <si>
    <t>컴퓨터</t>
  </si>
  <si>
    <t>영업A팀</t>
  </si>
  <si>
    <t>영업B팀</t>
  </si>
  <si>
    <t>핸드폰</t>
  </si>
  <si>
    <t>냉장고</t>
  </si>
  <si>
    <t>스마트TV</t>
  </si>
  <si>
    <t>세탁기</t>
  </si>
  <si>
    <t>부서명</t>
    <phoneticPr fontId="1" type="noConversion"/>
  </si>
  <si>
    <t>사원코드</t>
    <phoneticPr fontId="1" type="noConversion"/>
  </si>
  <si>
    <t>성별</t>
    <phoneticPr fontId="1" type="noConversion"/>
  </si>
  <si>
    <t>나이</t>
    <phoneticPr fontId="1" type="noConversion"/>
  </si>
  <si>
    <t>신입사원 채용결과</t>
    <phoneticPr fontId="1" type="noConversion"/>
  </si>
  <si>
    <t>sg-2-509</t>
    <phoneticPr fontId="1" type="noConversion"/>
  </si>
  <si>
    <t>sg-1-411</t>
    <phoneticPr fontId="1" type="noConversion"/>
  </si>
  <si>
    <t>sg-3-694</t>
    <phoneticPr fontId="1" type="noConversion"/>
  </si>
  <si>
    <t>sg-2-577</t>
    <phoneticPr fontId="1" type="noConversion"/>
  </si>
  <si>
    <t>sg-4-932</t>
    <phoneticPr fontId="1" type="noConversion"/>
  </si>
  <si>
    <t>sg-2-458</t>
    <phoneticPr fontId="1" type="noConversion"/>
  </si>
  <si>
    <t>sg-5-220</t>
    <phoneticPr fontId="1" type="noConversion"/>
  </si>
  <si>
    <t>sg-3-692</t>
    <phoneticPr fontId="1" type="noConversion"/>
  </si>
  <si>
    <t>sg-1-546</t>
    <phoneticPr fontId="1" type="noConversion"/>
  </si>
  <si>
    <t>여</t>
    <phoneticPr fontId="1" type="noConversion"/>
  </si>
  <si>
    <t>남</t>
    <phoneticPr fontId="1" type="noConversion"/>
  </si>
  <si>
    <t>강성희</t>
    <phoneticPr fontId="1" type="noConversion"/>
  </si>
  <si>
    <t>정지선</t>
    <phoneticPr fontId="1" type="noConversion"/>
  </si>
  <si>
    <t>sg-4-763</t>
    <phoneticPr fontId="1" type="noConversion"/>
  </si>
  <si>
    <t>판매총액</t>
    <phoneticPr fontId="1" type="noConversion"/>
  </si>
  <si>
    <t>과장</t>
    <phoneticPr fontId="1" type="noConversion"/>
  </si>
  <si>
    <t>조건을 만족하는 판매총액 합계</t>
    <phoneticPr fontId="1" type="noConversion"/>
  </si>
  <si>
    <t>여행상품 예약현황</t>
    <phoneticPr fontId="1" type="noConversion"/>
  </si>
  <si>
    <t>예약번호</t>
    <phoneticPr fontId="1" type="noConversion"/>
  </si>
  <si>
    <t>예약자</t>
    <phoneticPr fontId="1" type="noConversion"/>
  </si>
  <si>
    <t>출발일자</t>
    <phoneticPr fontId="1" type="noConversion"/>
  </si>
  <si>
    <t>예약인원</t>
    <phoneticPr fontId="1" type="noConversion"/>
  </si>
  <si>
    <t>비고</t>
    <phoneticPr fontId="1" type="noConversion"/>
  </si>
  <si>
    <t>학과코드</t>
    <phoneticPr fontId="1" type="noConversion"/>
  </si>
  <si>
    <t>이름</t>
    <phoneticPr fontId="1" type="noConversion"/>
  </si>
  <si>
    <t>중간</t>
    <phoneticPr fontId="1" type="noConversion"/>
  </si>
  <si>
    <t>기말</t>
    <phoneticPr fontId="1" type="noConversion"/>
  </si>
  <si>
    <t>MK-68544</t>
    <phoneticPr fontId="1" type="noConversion"/>
  </si>
  <si>
    <t>QW-34159</t>
    <phoneticPr fontId="1" type="noConversion"/>
  </si>
  <si>
    <t>AS-83257</t>
    <phoneticPr fontId="1" type="noConversion"/>
  </si>
  <si>
    <t>BD-28132</t>
    <phoneticPr fontId="1" type="noConversion"/>
  </si>
  <si>
    <t>VT-48526</t>
    <phoneticPr fontId="1" type="noConversion"/>
  </si>
  <si>
    <t>KU-71988</t>
    <phoneticPr fontId="1" type="noConversion"/>
  </si>
  <si>
    <t>GH-12015</t>
    <phoneticPr fontId="1" type="noConversion"/>
  </si>
  <si>
    <t>윤희정</t>
    <phoneticPr fontId="1" type="noConversion"/>
  </si>
  <si>
    <t>한애선</t>
    <phoneticPr fontId="1" type="noConversion"/>
  </si>
  <si>
    <t>김요열</t>
    <phoneticPr fontId="1" type="noConversion"/>
  </si>
  <si>
    <t>이민성</t>
    <phoneticPr fontId="1" type="noConversion"/>
  </si>
  <si>
    <t>김순한</t>
    <phoneticPr fontId="1" type="noConversion"/>
  </si>
  <si>
    <t>우연이</t>
    <phoneticPr fontId="1" type="noConversion"/>
  </si>
  <si>
    <t>신승운</t>
    <phoneticPr fontId="1" type="noConversion"/>
  </si>
  <si>
    <t>과제</t>
    <phoneticPr fontId="1" type="noConversion"/>
  </si>
  <si>
    <t>출석</t>
    <phoneticPr fontId="1" type="noConversion"/>
  </si>
  <si>
    <t>VIP 요약</t>
  </si>
  <si>
    <t>골드 요약</t>
  </si>
  <si>
    <t>실버 요약</t>
  </si>
  <si>
    <t>일반 요약</t>
  </si>
  <si>
    <t>총합계</t>
  </si>
  <si>
    <t>VIP 평균</t>
  </si>
  <si>
    <t>골드 평균</t>
  </si>
  <si>
    <t>실버 평균</t>
  </si>
  <si>
    <t>일반 평균</t>
  </si>
  <si>
    <t>전체 평균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</si>
</sst>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1" formatCode="_-* #,##0_-;\-* #,##0_-;_-* &quot;-&quot;_-;_-@_-"/>
    <numFmt numFmtId="43" formatCode="_-* #,##0.00_-;\-* #,##0.00_-;_-* &quot;-&quot;??_-;_-@_-"/>
    <numFmt numFmtId="176" formatCode="0.0"/>
    <numFmt numFmtId="177" formatCode="#,##0_ "/>
    <numFmt numFmtId="178" formatCode="0&quot;년&quot;"/>
  </numFmts>
  <fonts count="9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0"/>
      <color theme="1"/>
      <name val="맑은 고딕"/>
      <family val="2"/>
      <charset val="129"/>
      <scheme val="minor"/>
    </font>
    <font>
      <sz val="10"/>
      <color theme="1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b/>
      <sz val="13"/>
      <color theme="3"/>
      <name val="맑은 고딕"/>
      <family val="2"/>
      <charset val="129"/>
      <scheme val="minor"/>
    </font>
    <font>
      <b/>
      <sz val="11"/>
      <color theme="1"/>
      <name val="맑은 고딕"/>
      <family val="2"/>
      <charset val="129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00B0F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ck">
        <color theme="4" tint="0.499984740745262"/>
      </bottom>
      <diagonal/>
    </border>
    <border diagonalUp="1" diagonalDown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0" fontId="7" fillId="0" borderId="5" applyNumberFormat="0" applyFill="0" applyAlignment="0" applyProtection="0">
      <alignment vertical="center"/>
    </xf>
  </cellStyleXfs>
  <cellXfs count="32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0" fillId="0" borderId="1" xfId="0" applyBorder="1">
      <alignment vertical="center"/>
    </xf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41" fontId="0" fillId="0" borderId="1" xfId="1" applyFont="1" applyBorder="1" applyAlignment="1">
      <alignment horizontal="center" vertical="center"/>
    </xf>
    <xf numFmtId="176" fontId="0" fillId="0" borderId="1" xfId="0" applyNumberFormat="1" applyBorder="1" applyAlignment="1">
      <alignment horizontal="center" vertical="center"/>
    </xf>
    <xf numFmtId="0" fontId="6" fillId="0" borderId="0" xfId="0" applyFont="1">
      <alignment vertical="center"/>
    </xf>
    <xf numFmtId="9" fontId="0" fillId="0" borderId="1" xfId="2" applyFont="1" applyBorder="1" applyAlignment="1">
      <alignment horizontal="center" vertical="center"/>
    </xf>
    <xf numFmtId="0" fontId="0" fillId="0" borderId="0" xfId="0" applyAlignment="1">
      <alignment horizontal="right" vertical="center"/>
    </xf>
    <xf numFmtId="177" fontId="0" fillId="0" borderId="1" xfId="0" applyNumberFormat="1" applyBorder="1" applyAlignment="1">
      <alignment horizontal="right" vertical="center"/>
    </xf>
    <xf numFmtId="0" fontId="0" fillId="0" borderId="1" xfId="1" applyNumberFormat="1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0" fontId="7" fillId="0" borderId="5" xfId="3" applyAlignment="1">
      <alignment horizontal="center" vertical="center"/>
    </xf>
    <xf numFmtId="0" fontId="0" fillId="3" borderId="1" xfId="0" applyFill="1" applyBorder="1" applyAlignment="1">
      <alignment horizontal="center" vertical="center"/>
    </xf>
    <xf numFmtId="0" fontId="0" fillId="3" borderId="1" xfId="0" applyFill="1" applyBorder="1" applyAlignment="1">
      <alignment horizontal="center" vertical="center"/>
    </xf>
    <xf numFmtId="178" fontId="0" fillId="0" borderId="1" xfId="0" applyNumberFormat="1" applyBorder="1" applyAlignment="1">
      <alignment horizontal="center" vertical="center"/>
    </xf>
    <xf numFmtId="41" fontId="0" fillId="0" borderId="1" xfId="1" applyFont="1" applyBorder="1">
      <alignment vertical="center"/>
    </xf>
    <xf numFmtId="0" fontId="0" fillId="0" borderId="6" xfId="0" applyBorder="1">
      <alignment vertical="center"/>
    </xf>
    <xf numFmtId="43" fontId="0" fillId="0" borderId="1" xfId="0" applyNumberForma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41" fontId="0" fillId="0" borderId="0" xfId="1" applyFont="1" applyBorder="1" applyAlignment="1">
      <alignment horizontal="center" vertical="center"/>
    </xf>
    <xf numFmtId="0" fontId="8" fillId="0" borderId="0" xfId="0" applyFont="1" applyBorder="1" applyAlignment="1">
      <alignment horizontal="center" vertical="center"/>
    </xf>
    <xf numFmtId="0" fontId="0" fillId="0" borderId="7" xfId="0" applyBorder="1" applyAlignment="1">
      <alignment horizontal="center" vertical="center"/>
    </xf>
  </cellXfs>
  <cellStyles count="4">
    <cellStyle name="백분율" xfId="2" builtinId="5"/>
    <cellStyle name="쉼표 [0]" xfId="1" builtinId="6"/>
    <cellStyle name="제목 2" xfId="3" builtinId="17"/>
    <cellStyle name="표준" xfId="0" builtinId="0"/>
  </cellStyles>
  <dxfs count="13">
    <dxf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맑은 고딕"/>
        <family val="2"/>
        <charset val="129"/>
        <scheme val="minor"/>
      </font>
      <alignment horizontal="center" vertical="center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맑은 고딕"/>
        <family val="2"/>
        <charset val="129"/>
        <scheme val="minor"/>
      </font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border outline="0">
        <bottom style="thin">
          <color indexed="64"/>
        </bottom>
      </border>
    </dxf>
    <dxf>
      <border outline="0">
        <top style="thin">
          <color indexed="64"/>
        </top>
      </border>
    </dxf>
    <dxf>
      <font>
        <b/>
        <i/>
        <color rgb="FF00B05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microsoft.com/office/2006/relationships/vbaProject" Target="vbaProject.bin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ko-K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800" b="1" i="0" u="none" strike="noStrike" kern="1200" baseline="0">
                <a:solidFill>
                  <a:schemeClr val="tx2"/>
                </a:solidFill>
                <a:latin typeface="+mn-lt"/>
                <a:ea typeface="+mn-ea"/>
                <a:cs typeface="+mn-cs"/>
              </a:defRPr>
            </a:pPr>
            <a:r>
              <a:rPr lang="ko-KR" altLang="en-US" sz="1800">
                <a:solidFill>
                  <a:srgbClr val="FFFF00"/>
                </a:solidFill>
              </a:rPr>
              <a:t>영업</a:t>
            </a:r>
            <a:r>
              <a:rPr lang="en-US" altLang="ko-KR" sz="1800">
                <a:solidFill>
                  <a:srgbClr val="FFFF00"/>
                </a:solidFill>
              </a:rPr>
              <a:t>A</a:t>
            </a:r>
            <a:r>
              <a:rPr lang="ko-KR" altLang="en-US" sz="1800">
                <a:solidFill>
                  <a:srgbClr val="FFFF00"/>
                </a:solidFill>
              </a:rPr>
              <a:t>팀 수출 현황</a:t>
            </a:r>
          </a:p>
        </c:rich>
      </c:tx>
      <c:overlay val="0"/>
      <c:spPr>
        <a:solidFill>
          <a:srgbClr val="FF0000"/>
        </a:solidFill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800" b="1" i="0" u="none" strike="noStrike" kern="1200" baseline="0">
              <a:solidFill>
                <a:schemeClr val="tx2"/>
              </a:solidFill>
              <a:latin typeface="+mn-lt"/>
              <a:ea typeface="+mn-ea"/>
              <a:cs typeface="+mn-cs"/>
            </a:defRPr>
          </a:pPr>
          <a:endParaRPr lang="ko-KR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차트작업!$D$3</c:f>
              <c:strCache>
                <c:ptCount val="1"/>
                <c:pt idx="0">
                  <c:v>수출량</c:v>
                </c:pt>
              </c:strCache>
            </c:strRef>
          </c:tx>
          <c:spPr>
            <a:gradFill rotWithShape="1">
              <a:gsLst>
                <a:gs pos="0">
                  <a:schemeClr val="accent6">
                    <a:satMod val="103000"/>
                    <a:lumMod val="102000"/>
                    <a:tint val="94000"/>
                  </a:schemeClr>
                </a:gs>
                <a:gs pos="50000">
                  <a:schemeClr val="accent6">
                    <a:satMod val="110000"/>
                    <a:lumMod val="100000"/>
                    <a:shade val="100000"/>
                  </a:schemeClr>
                </a:gs>
                <a:gs pos="100000">
                  <a:schemeClr val="accent6">
                    <a:lumMod val="99000"/>
                    <a:satMod val="120000"/>
                    <a:shade val="78000"/>
                  </a:schemeClr>
                </a:gs>
              </a:gsLst>
              <a:lin ang="5400000" scaled="0"/>
            </a:gradFill>
            <a:ln>
              <a:noFill/>
            </a:ln>
            <a:effectLst/>
          </c:spPr>
          <c:invertIfNegative val="0"/>
          <c:cat>
            <c:strRef>
              <c:f>(차트작업!$A$4,차트작업!$A$6,차트작업!$A$8,차트작업!$A$10,차트작업!$A$12)</c:f>
              <c:strCache>
                <c:ptCount val="5"/>
                <c:pt idx="0">
                  <c:v>컴퓨터</c:v>
                </c:pt>
                <c:pt idx="1">
                  <c:v>핸드폰</c:v>
                </c:pt>
                <c:pt idx="2">
                  <c:v>냉장고</c:v>
                </c:pt>
                <c:pt idx="3">
                  <c:v>스마트TV</c:v>
                </c:pt>
                <c:pt idx="4">
                  <c:v>세탁기</c:v>
                </c:pt>
              </c:strCache>
            </c:strRef>
          </c:cat>
          <c:val>
            <c:numRef>
              <c:f>(차트작업!$D$4,차트작업!$D$6,차트작업!$D$8,차트작업!$D$10,차트작업!$D$12)</c:f>
              <c:numCache>
                <c:formatCode>#,##0_ </c:formatCode>
                <c:ptCount val="5"/>
                <c:pt idx="0">
                  <c:v>1000</c:v>
                </c:pt>
                <c:pt idx="1">
                  <c:v>2000</c:v>
                </c:pt>
                <c:pt idx="2">
                  <c:v>2800</c:v>
                </c:pt>
                <c:pt idx="3">
                  <c:v>1800</c:v>
                </c:pt>
                <c:pt idx="4">
                  <c:v>2500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64A-41A4-97F8-BECED126C93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axId val="1149057519"/>
        <c:axId val="1149061839"/>
      </c:barChart>
      <c:lineChart>
        <c:grouping val="standard"/>
        <c:varyColors val="0"/>
        <c:ser>
          <c:idx val="1"/>
          <c:order val="1"/>
          <c:tx>
            <c:strRef>
              <c:f>차트작업!$E$3</c:f>
              <c:strCache>
                <c:ptCount val="1"/>
                <c:pt idx="0">
                  <c:v>수출액</c:v>
                </c:pt>
              </c:strCache>
            </c:strRef>
          </c:tx>
          <c:spPr>
            <a:ln w="50800" cap="rnd">
              <a:solidFill>
                <a:schemeClr val="accent5"/>
              </a:solidFill>
              <a:round/>
            </a:ln>
            <a:effectLst/>
          </c:spPr>
          <c:marker>
            <c:symbol val="circle"/>
            <c:size val="6"/>
            <c:spPr>
              <a:gradFill rotWithShape="1">
                <a:gsLst>
                  <a:gs pos="0">
                    <a:schemeClr val="accent5">
                      <a:satMod val="103000"/>
                      <a:lumMod val="102000"/>
                      <a:tint val="94000"/>
                    </a:schemeClr>
                  </a:gs>
                  <a:gs pos="50000">
                    <a:schemeClr val="accent5">
                      <a:satMod val="110000"/>
                      <a:lumMod val="100000"/>
                      <a:shade val="100000"/>
                    </a:schemeClr>
                  </a:gs>
                  <a:gs pos="100000">
                    <a:schemeClr val="accent5">
                      <a:lumMod val="99000"/>
                      <a:satMod val="120000"/>
                      <a:shade val="78000"/>
                    </a:schemeClr>
                  </a:gs>
                </a:gsLst>
                <a:lin ang="5400000" scaled="0"/>
              </a:gradFill>
              <a:ln w="12700">
                <a:solidFill>
                  <a:schemeClr val="lt2"/>
                </a:solidFill>
                <a:round/>
              </a:ln>
              <a:effectLst/>
            </c:spPr>
          </c:marker>
          <c:dPt>
            <c:idx val="0"/>
            <c:marker>
              <c:symbol val="square"/>
              <c:size val="10"/>
              <c:spPr>
                <a:gradFill rotWithShape="1">
                  <a:gsLst>
                    <a:gs pos="0">
                      <a:schemeClr val="accent5">
                        <a:satMod val="103000"/>
                        <a:lumMod val="102000"/>
                        <a:tint val="94000"/>
                      </a:schemeClr>
                    </a:gs>
                    <a:gs pos="50000">
                      <a:schemeClr val="accent5">
                        <a:satMod val="110000"/>
                        <a:lumMod val="100000"/>
                        <a:shade val="100000"/>
                      </a:schemeClr>
                    </a:gs>
                    <a:gs pos="100000">
                      <a:schemeClr val="accent5">
                        <a:lumMod val="99000"/>
                        <a:satMod val="120000"/>
                        <a:shade val="78000"/>
                      </a:schemeClr>
                    </a:gs>
                  </a:gsLst>
                  <a:lin ang="5400000" scaled="0"/>
                </a:gradFill>
                <a:ln w="12700" cap="flat">
                  <a:solidFill>
                    <a:schemeClr val="lt2"/>
                  </a:solidFill>
                  <a:round/>
                </a:ln>
                <a:effectLst/>
              </c:spPr>
            </c:marker>
            <c:bubble3D val="0"/>
            <c:spPr>
              <a:ln w="50800" cap="rnd">
                <a:solidFill>
                  <a:srgbClr val="00B050"/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0-EB52-4516-AC37-4D5B8786F06E}"/>
              </c:ext>
            </c:extLst>
          </c:dPt>
          <c:cat>
            <c:strRef>
              <c:f>(차트작업!$A$4,차트작업!$A$6,차트작업!$A$8,차트작업!$A$10,차트작업!$A$12)</c:f>
              <c:strCache>
                <c:ptCount val="5"/>
                <c:pt idx="0">
                  <c:v>컴퓨터</c:v>
                </c:pt>
                <c:pt idx="1">
                  <c:v>핸드폰</c:v>
                </c:pt>
                <c:pt idx="2">
                  <c:v>냉장고</c:v>
                </c:pt>
                <c:pt idx="3">
                  <c:v>스마트TV</c:v>
                </c:pt>
                <c:pt idx="4">
                  <c:v>세탁기</c:v>
                </c:pt>
              </c:strCache>
            </c:strRef>
          </c:cat>
          <c:val>
            <c:numRef>
              <c:f>(차트작업!$E$4,차트작업!$E$6,차트작업!$E$8,차트작업!$E$10,차트작업!$E$12)</c:f>
              <c:numCache>
                <c:formatCode>#,##0_ </c:formatCode>
                <c:ptCount val="5"/>
                <c:pt idx="0">
                  <c:v>45000</c:v>
                </c:pt>
                <c:pt idx="1">
                  <c:v>150000</c:v>
                </c:pt>
                <c:pt idx="2">
                  <c:v>420000</c:v>
                </c:pt>
                <c:pt idx="3">
                  <c:v>486000</c:v>
                </c:pt>
                <c:pt idx="4">
                  <c:v>300000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1-764A-41A4-97F8-BECED126C93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706918032"/>
        <c:axId val="1706915632"/>
      </c:lineChart>
      <c:catAx>
        <c:axId val="1149057519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2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2"/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1149061839"/>
        <c:crosses val="autoZero"/>
        <c:auto val="1"/>
        <c:lblAlgn val="ctr"/>
        <c:lblOffset val="100"/>
        <c:noMultiLvlLbl val="0"/>
      </c:catAx>
      <c:valAx>
        <c:axId val="1149061839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2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_ 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2"/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1149057519"/>
        <c:crosses val="autoZero"/>
        <c:crossBetween val="between"/>
      </c:valAx>
      <c:valAx>
        <c:axId val="1706915632"/>
        <c:scaling>
          <c:orientation val="minMax"/>
        </c:scaling>
        <c:delete val="0"/>
        <c:axPos val="r"/>
        <c:numFmt formatCode="#,##0_ 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2"/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1706918032"/>
        <c:crosses val="max"/>
        <c:crossBetween val="between"/>
      </c:valAx>
      <c:catAx>
        <c:axId val="1706918032"/>
        <c:scaling>
          <c:orientation val="minMax"/>
        </c:scaling>
        <c:delete val="1"/>
        <c:axPos val="b"/>
        <c:numFmt formatCode="General" sourceLinked="1"/>
        <c:majorTickMark val="none"/>
        <c:minorTickMark val="none"/>
        <c:tickLblPos val="nextTo"/>
        <c:crossAx val="1706915632"/>
        <c:auto val="1"/>
        <c:lblAlgn val="ctr"/>
        <c:lblOffset val="100"/>
        <c:noMultiLvlLbl val="0"/>
      </c:catAx>
      <c:spPr>
        <a:gradFill rotWithShape="1">
          <a:gsLst>
            <a:gs pos="0">
              <a:schemeClr val="accent4">
                <a:lumMod val="110000"/>
                <a:satMod val="105000"/>
                <a:tint val="67000"/>
              </a:schemeClr>
            </a:gs>
            <a:gs pos="50000">
              <a:schemeClr val="accent4">
                <a:lumMod val="105000"/>
                <a:satMod val="103000"/>
                <a:tint val="73000"/>
              </a:schemeClr>
            </a:gs>
            <a:gs pos="100000">
              <a:schemeClr val="accent4">
                <a:lumMod val="105000"/>
                <a:satMod val="109000"/>
                <a:tint val="81000"/>
              </a:schemeClr>
            </a:gs>
          </a:gsLst>
          <a:lin ang="5400000" scaled="0"/>
        </a:gradFill>
        <a:ln w="6350" cap="flat" cmpd="sng" algn="ctr">
          <a:solidFill>
            <a:schemeClr val="accent4"/>
          </a:solidFill>
          <a:prstDash val="solid"/>
          <a:miter lim="800000"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2"/>
              </a:solidFill>
              <a:latin typeface="+mn-lt"/>
              <a:ea typeface="+mn-ea"/>
              <a:cs typeface="+mn-cs"/>
            </a:defRPr>
          </a:pPr>
          <a:endParaRPr lang="ko-KR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pattFill prst="pct5">
      <a:fgClr>
        <a:schemeClr val="accent2"/>
      </a:fgClr>
      <a:bgClr>
        <a:schemeClr val="bg1"/>
      </a:bgClr>
    </a:pattFill>
    <a:ln w="9525" cap="flat" cmpd="sng" algn="ctr">
      <a:solidFill>
        <a:schemeClr val="tx2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ko-KR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3">
  <a:schemeClr val="accent6"/>
  <a:schemeClr val="accent5"/>
  <a:schemeClr val="accent4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326">
  <cs:axisTitle>
    <cs:lnRef idx="0"/>
    <cs:fillRef idx="0"/>
    <cs:effectRef idx="0"/>
    <cs:fontRef idx="minor">
      <a:schemeClr val="tx2"/>
    </cs:fontRef>
    <cs:defRPr sz="900" b="1" kern="1200"/>
  </cs:axisTitle>
  <cs:categoryAxis>
    <cs:lnRef idx="0"/>
    <cs:fillRef idx="0"/>
    <cs:effectRef idx="0"/>
    <cs:fontRef idx="minor">
      <a:schemeClr val="tx2"/>
    </cs:fontRef>
    <cs:spPr>
      <a:ln w="9525" cap="flat" cmpd="sng" algn="ctr">
        <a:solidFill>
          <a:schemeClr val="tx2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2"/>
    </cs:fontRef>
    <cs:spPr>
      <a:solidFill>
        <a:schemeClr val="bg1"/>
      </a:solidFill>
      <a:ln w="9525" cap="flat" cmpd="sng" algn="ctr">
        <a:solidFill>
          <a:schemeClr val="tx2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2"/>
    </cs:fontRef>
    <cs:defRPr sz="900" kern="1200"/>
  </cs:dataLabel>
  <cs:dataLabelCallout>
    <cs:lnRef idx="0"/>
    <cs:fillRef idx="0"/>
    <cs:effectRef idx="0"/>
    <cs:fontRef idx="minor">
      <a:schemeClr val="dk2">
        <a:lumMod val="7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3">
      <cs:styleClr val="auto"/>
    </cs:fillRef>
    <cs:effectRef idx="2"/>
    <cs:fontRef idx="minor">
      <a:schemeClr val="tx2"/>
    </cs:fontRef>
  </cs:dataPoint>
  <cs:dataPoint3D>
    <cs:lnRef idx="0"/>
    <cs:fillRef idx="3">
      <cs:styleClr val="auto"/>
    </cs:fillRef>
    <cs:effectRef idx="2"/>
    <cs:fontRef idx="minor">
      <a:schemeClr val="tx2"/>
    </cs:fontRef>
  </cs:dataPoint3D>
  <cs:dataPointLine>
    <cs:lnRef idx="0">
      <cs:styleClr val="auto"/>
    </cs:lnRef>
    <cs:fillRef idx="3"/>
    <cs:effectRef idx="2"/>
    <cs:fontRef idx="minor">
      <a:schemeClr val="tx2"/>
    </cs:fontRef>
    <cs:spPr>
      <a:ln w="31750" cap="rnd">
        <a:solidFill>
          <a:schemeClr val="phClr"/>
        </a:solidFill>
        <a:round/>
      </a:ln>
    </cs:spPr>
  </cs:dataPointLine>
  <cs:dataPointMarker>
    <cs:lnRef idx="0"/>
    <cs:fillRef idx="3">
      <cs:styleClr val="auto"/>
    </cs:fillRef>
    <cs:effectRef idx="2"/>
    <cs:fontRef idx="minor">
      <a:schemeClr val="tx2"/>
    </cs:fontRef>
    <cs:spPr>
      <a:ln w="12700">
        <a:solidFill>
          <a:schemeClr val="lt2"/>
        </a:solidFill>
        <a:round/>
      </a:ln>
    </cs:spPr>
  </cs:dataPointMarker>
  <cs:dataPointMarkerLayout symbol="circle" size="6"/>
  <cs:dataPointWireframe>
    <cs:lnRef idx="0">
      <cs:styleClr val="auto"/>
    </cs:lnRef>
    <cs:fillRef idx="3"/>
    <cs:effectRef idx="2"/>
    <cs:fontRef idx="minor">
      <a:schemeClr val="tx2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2"/>
    </cs:fontRef>
    <cs:spPr>
      <a:ln w="9525">
        <a:solidFill>
          <a:schemeClr val="tx2">
            <a:lumMod val="15000"/>
            <a:lumOff val="8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2"/>
    </cs:fontRef>
    <cs:spPr>
      <a:ln w="9525">
        <a:solidFill>
          <a:schemeClr val="dk1">
            <a:lumMod val="75000"/>
            <a:lumOff val="25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tx2"/>
    </cs:fontRef>
    <cs:spPr>
      <a:ln w="9525">
        <a:solidFill>
          <a:schemeClr val="tx2">
            <a:lumMod val="75000"/>
          </a:schemeClr>
        </a:solidFill>
        <a:round/>
      </a:ln>
    </cs:spPr>
  </cs:errorBar>
  <cs:floor>
    <cs:lnRef idx="0"/>
    <cs:fillRef idx="0"/>
    <cs:effectRef idx="0"/>
    <cs:fontRef idx="minor">
      <a:schemeClr val="tx2"/>
    </cs:fontRef>
  </cs:floor>
  <cs:gridlineMajor>
    <cs:lnRef idx="0"/>
    <cs:fillRef idx="0"/>
    <cs:effectRef idx="0"/>
    <cs:fontRef idx="minor">
      <a:schemeClr val="tx2"/>
    </cs:fontRef>
    <cs:spPr>
      <a:ln w="9525" cap="flat" cmpd="sng" algn="ctr">
        <a:solidFill>
          <a:schemeClr val="tx2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2"/>
    </cs:fontRef>
    <cs:spPr>
      <a:ln>
        <a:solidFill>
          <a:schemeClr val="tx2">
            <a:lumMod val="5000"/>
            <a:lumOff val="95000"/>
          </a:schemeClr>
        </a:solidFill>
      </a:ln>
    </cs:spPr>
  </cs:gridlineMinor>
  <cs:hiLoLine>
    <cs:lnRef idx="0"/>
    <cs:fillRef idx="0"/>
    <cs:effectRef idx="0"/>
    <cs:fontRef idx="minor">
      <a:schemeClr val="tx2"/>
    </cs:fontRef>
    <cs:spPr>
      <a:ln w="9525">
        <a:solidFill>
          <a:schemeClr val="dk1">
            <a:lumMod val="75000"/>
            <a:lumOff val="25000"/>
          </a:schemeClr>
        </a:solidFill>
      </a:ln>
    </cs:spPr>
  </cs:hiLoLine>
  <cs:leaderLine>
    <cs:lnRef idx="0"/>
    <cs:fillRef idx="0"/>
    <cs:effectRef idx="0"/>
    <cs:fontRef idx="minor">
      <a:schemeClr val="tx2"/>
    </cs:fontRef>
    <cs:spPr>
      <a:ln w="9525">
        <a:solidFill>
          <a:schemeClr val="tx2">
            <a:lumMod val="35000"/>
            <a:lumOff val="65000"/>
          </a:schemeClr>
        </a:solidFill>
      </a:ln>
    </cs:spPr>
  </cs:leaderLine>
  <cs:legend>
    <cs:lnRef idx="0"/>
    <cs:fillRef idx="0"/>
    <cs:effectRef idx="0"/>
    <cs:fontRef idx="minor">
      <a:schemeClr val="tx2"/>
    </cs:fontRef>
    <cs:defRPr sz="900" kern="1200"/>
  </cs:legend>
  <cs:plotArea>
    <cs:lnRef idx="0"/>
    <cs:fillRef idx="0"/>
    <cs:effectRef idx="0"/>
    <cs:fontRef idx="minor">
      <a:schemeClr val="tx2"/>
    </cs:fontRef>
  </cs:plotArea>
  <cs:plotArea3D>
    <cs:lnRef idx="0"/>
    <cs:fillRef idx="0"/>
    <cs:effectRef idx="0"/>
    <cs:fontRef idx="minor">
      <a:schemeClr val="tx2"/>
    </cs:fontRef>
  </cs:plotArea3D>
  <cs:seriesAxis>
    <cs:lnRef idx="0"/>
    <cs:fillRef idx="0"/>
    <cs:effectRef idx="0"/>
    <cs:fontRef idx="minor">
      <a:schemeClr val="tx2"/>
    </cs:fontRef>
    <cs:spPr>
      <a:ln w="9525" cap="flat" cmpd="sng" algn="ctr">
        <a:solidFill>
          <a:schemeClr val="tx2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tx2"/>
    </cs:fontRef>
    <cs:spPr>
      <a:ln w="9525">
        <a:solidFill>
          <a:schemeClr val="tx2">
            <a:lumMod val="60000"/>
            <a:lumOff val="4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tx2"/>
    </cs:fontRef>
    <cs:defRPr sz="1600" b="1" kern="1200"/>
  </cs:title>
  <cs:trendline>
    <cs:lnRef idx="0">
      <cs:styleClr val="auto"/>
    </cs:lnRef>
    <cs:fillRef idx="0"/>
    <cs:effectRef idx="0"/>
    <cs:fontRef idx="minor">
      <a:schemeClr val="tx2"/>
    </cs:fontRef>
    <cs:spPr>
      <a:ln w="19050" cap="rnd">
        <a:solidFill>
          <a:schemeClr val="phClr"/>
        </a:solidFill>
        <a:prstDash val="sysDash"/>
      </a:ln>
    </cs:spPr>
  </cs:trendline>
  <cs:trendlineLabel>
    <cs:lnRef idx="0"/>
    <cs:fillRef idx="0"/>
    <cs:effectRef idx="0"/>
    <cs:fontRef idx="minor">
      <a:schemeClr val="tx2"/>
    </cs:fontRef>
    <cs:defRPr sz="900" kern="1200"/>
  </cs:trendlineLabel>
  <cs:upBar>
    <cs:lnRef idx="0"/>
    <cs:fillRef idx="0"/>
    <cs:effectRef idx="0"/>
    <cs:fontRef idx="minor">
      <a:schemeClr val="tx2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2"/>
    </cs:fontRef>
    <cs:defRPr sz="900" kern="1200"/>
  </cs:valueAxis>
  <cs:wall>
    <cs:lnRef idx="0"/>
    <cs:fillRef idx="0"/>
    <cs:effectRef idx="0"/>
    <cs:fontRef idx="minor">
      <a:schemeClr val="tx2"/>
    </cs:fontRef>
  </cs:wall>
</cs:chartStyle>
</file>

<file path=xl/ctrlProps/ctrlProp1.xml><?xml version="1.0" encoding="utf-8"?>
<formControlPr xmlns="http://schemas.microsoft.com/office/spreadsheetml/2009/9/main" objectType="Button" lockText="1"/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2</xdr:row>
          <xdr:rowOff>0</xdr:rowOff>
        </xdr:from>
        <xdr:to>
          <xdr:col>7</xdr:col>
          <xdr:colOff>0</xdr:colOff>
          <xdr:row>4</xdr:row>
          <xdr:rowOff>0</xdr:rowOff>
        </xdr:to>
        <xdr:sp macro="" textlink="">
          <xdr:nvSpPr>
            <xdr:cNvPr id="3073" name="Button 1" hidden="1">
              <a:extLst>
                <a:ext uri="{63B3BB69-23CF-44E3-9099-C40C66FF867C}">
                  <a14:compatExt spid="_x0000_s3073"/>
                </a:ext>
                <a:ext uri="{FF2B5EF4-FFF2-40B4-BE49-F238E27FC236}">
                  <a16:creationId xmlns:a16="http://schemas.microsoft.com/office/drawing/2014/main" id="{00000000-0008-0000-0600-000001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45720" tIns="59436" rIns="45720" bIns="59436" anchor="ctr" upright="1"/>
            <a:lstStyle/>
            <a:p>
              <a:pPr algn="ctr" rtl="0">
                <a:defRPr sz="1000"/>
              </a:pPr>
              <a:r>
                <a:rPr lang="ko-KR" altLang="en-US" sz="1100" b="0" i="0" u="none" strike="noStrike" baseline="0">
                  <a:solidFill>
                    <a:srgbClr val="000000"/>
                  </a:solidFill>
                  <a:latin typeface="맑은 고딕"/>
                  <a:ea typeface="맑은 고딕"/>
                </a:rPr>
                <a:t>합계</a:t>
              </a:r>
            </a:p>
          </xdr:txBody>
        </xdr:sp>
        <xdr:clientData fPrintsWithSheet="0"/>
      </xdr:twoCellAnchor>
    </mc:Choice>
    <mc:Fallback/>
  </mc:AlternateContent>
  <xdr:twoCellAnchor>
    <xdr:from>
      <xdr:col>6</xdr:col>
      <xdr:colOff>0</xdr:colOff>
      <xdr:row>5</xdr:row>
      <xdr:rowOff>0</xdr:rowOff>
    </xdr:from>
    <xdr:to>
      <xdr:col>7</xdr:col>
      <xdr:colOff>0</xdr:colOff>
      <xdr:row>7</xdr:row>
      <xdr:rowOff>0</xdr:rowOff>
    </xdr:to>
    <xdr:sp macro="[0]!쉼표" textlink="">
      <xdr:nvSpPr>
        <xdr:cNvPr id="2" name="사각형: 둥근 모서리 1">
          <a:extLst>
            <a:ext uri="{FF2B5EF4-FFF2-40B4-BE49-F238E27FC236}">
              <a16:creationId xmlns:a16="http://schemas.microsoft.com/office/drawing/2014/main" id="{AF477401-CA72-7F33-DB70-D0B4EEB02615}"/>
            </a:ext>
          </a:extLst>
        </xdr:cNvPr>
        <xdr:cNvSpPr/>
      </xdr:nvSpPr>
      <xdr:spPr>
        <a:xfrm>
          <a:off x="4667250" y="1119188"/>
          <a:ext cx="685800" cy="428625"/>
        </a:xfrm>
        <a:prstGeom prst="roundRect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ko-KR" altLang="en-US" sz="1100"/>
            <a:t>쉼표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15</xdr:row>
      <xdr:rowOff>0</xdr:rowOff>
    </xdr:from>
    <xdr:to>
      <xdr:col>6</xdr:col>
      <xdr:colOff>685799</xdr:colOff>
      <xdr:row>31</xdr:row>
      <xdr:rowOff>0</xdr:rowOff>
    </xdr:to>
    <xdr:graphicFrame macro="">
      <xdr:nvGraphicFramePr>
        <xdr:cNvPr id="2" name="차트 1">
          <a:extLst>
            <a:ext uri="{FF2B5EF4-FFF2-40B4-BE49-F238E27FC236}">
              <a16:creationId xmlns:a16="http://schemas.microsoft.com/office/drawing/2014/main" id="{5E20DBFB-F046-87FF-791A-C591420DA998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10304172-40C4-4D64-8A04-F4915211829B}" name="표1" displayName="표1" ref="A3:H28" totalsRowShown="0" headerRowDxfId="0" dataDxfId="1" headerRowBorderDxfId="10" tableBorderDxfId="11">
  <autoFilter ref="A3:H28" xr:uid="{10304172-40C4-4D64-8A04-F4915211829B}"/>
  <tableColumns count="8">
    <tableColumn id="1" xr3:uid="{71DFE922-8D2C-482B-B051-F2A91EE61079}" name="성명" dataDxfId="9"/>
    <tableColumn id="2" xr3:uid="{1F062B35-FFCC-47F3-96AF-E338A34D8BCA}" name="성별" dataDxfId="8"/>
    <tableColumn id="3" xr3:uid="{98688247-1C2A-4FB2-85D2-7D499591EBA5}" name="등급" dataDxfId="7"/>
    <tableColumn id="4" xr3:uid="{22FA645C-25A9-4329-9A80-BEEE5CFE0596}" name="총구매금액" dataDxfId="6" dataCellStyle="쉼표 [0]"/>
    <tableColumn id="5" xr3:uid="{234CAC2C-8416-4B9A-BD0B-B5C318F49DA6}" name="구매횟수" dataDxfId="5"/>
    <tableColumn id="6" xr3:uid="{2F8A6475-D1AA-48D6-9B0A-1BEB28501E63}" name="구매포인트" dataDxfId="4"/>
    <tableColumn id="7" xr3:uid="{0E3C8D5A-DD3B-4F5B-AF2A-B4DC1C5D3D77}" name="빈도포인트" dataDxfId="3"/>
    <tableColumn id="8" xr3:uid="{C71934D6-2D89-4035-B05B-78DECE62B1F7}" name="포인트합계" dataDxfId="2"/>
  </tableColumns>
  <tableStyleInfo name="TableStyleLight2" showFirstColumn="0" showLastColumn="0" showRowStripes="1" showColumnStripes="0"/>
</table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ctrlProp" Target="../ctrlProps/ctrlProp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0EB07A-F193-45AB-8C6E-71B4C6D59169}">
  <dimension ref="A1:F10"/>
  <sheetViews>
    <sheetView workbookViewId="0">
      <selection activeCell="F11" sqref="F11"/>
    </sheetView>
  </sheetViews>
  <sheetFormatPr defaultRowHeight="16.899999999999999" x14ac:dyDescent="0.6"/>
  <cols>
    <col min="1" max="1" width="10.5" bestFit="1" customWidth="1"/>
  </cols>
  <sheetData>
    <row r="1" spans="1:6" x14ac:dyDescent="0.6">
      <c r="A1" t="s">
        <v>0</v>
      </c>
    </row>
    <row r="3" spans="1:6" x14ac:dyDescent="0.6">
      <c r="A3" s="1" t="s">
        <v>263</v>
      </c>
      <c r="B3" s="1" t="s">
        <v>264</v>
      </c>
      <c r="C3" s="1" t="s">
        <v>265</v>
      </c>
      <c r="D3" s="1" t="s">
        <v>266</v>
      </c>
      <c r="E3" s="1" t="s">
        <v>281</v>
      </c>
      <c r="F3" s="1" t="s">
        <v>282</v>
      </c>
    </row>
    <row r="4" spans="1:6" x14ac:dyDescent="0.6">
      <c r="A4" s="1" t="s">
        <v>267</v>
      </c>
      <c r="B4" s="1" t="s">
        <v>274</v>
      </c>
      <c r="C4" s="1">
        <v>88</v>
      </c>
      <c r="D4" s="1">
        <v>90</v>
      </c>
      <c r="E4" s="1">
        <v>80</v>
      </c>
      <c r="F4" s="1">
        <v>100</v>
      </c>
    </row>
    <row r="5" spans="1:6" x14ac:dyDescent="0.6">
      <c r="A5" s="1" t="s">
        <v>268</v>
      </c>
      <c r="B5" s="1" t="s">
        <v>275</v>
      </c>
      <c r="C5" s="1">
        <v>59</v>
      </c>
      <c r="D5" s="1">
        <v>68</v>
      </c>
      <c r="E5" s="1">
        <v>80</v>
      </c>
      <c r="F5" s="1">
        <v>90</v>
      </c>
    </row>
    <row r="6" spans="1:6" x14ac:dyDescent="0.6">
      <c r="A6" s="1" t="s">
        <v>269</v>
      </c>
      <c r="B6" s="1" t="s">
        <v>276</v>
      </c>
      <c r="C6" s="1">
        <v>78</v>
      </c>
      <c r="D6" s="1">
        <v>80</v>
      </c>
      <c r="E6" s="1">
        <v>78</v>
      </c>
      <c r="F6" s="1">
        <v>90</v>
      </c>
    </row>
    <row r="7" spans="1:6" x14ac:dyDescent="0.6">
      <c r="A7" s="1" t="s">
        <v>270</v>
      </c>
      <c r="B7" s="1" t="s">
        <v>277</v>
      </c>
      <c r="C7" s="1">
        <v>98</v>
      </c>
      <c r="D7" s="1">
        <v>92</v>
      </c>
      <c r="E7" s="1">
        <v>85</v>
      </c>
      <c r="F7" s="1">
        <v>100</v>
      </c>
    </row>
    <row r="8" spans="1:6" x14ac:dyDescent="0.6">
      <c r="A8" s="1" t="s">
        <v>271</v>
      </c>
      <c r="B8" s="1" t="s">
        <v>278</v>
      </c>
      <c r="C8" s="1">
        <v>57</v>
      </c>
      <c r="D8" s="1">
        <v>66</v>
      </c>
      <c r="E8" s="1">
        <v>60</v>
      </c>
      <c r="F8" s="1">
        <v>80</v>
      </c>
    </row>
    <row r="9" spans="1:6" x14ac:dyDescent="0.6">
      <c r="A9" s="1" t="s">
        <v>272</v>
      </c>
      <c r="B9" s="1" t="s">
        <v>279</v>
      </c>
      <c r="C9" s="1">
        <v>77</v>
      </c>
      <c r="D9" s="1">
        <v>88</v>
      </c>
      <c r="E9" s="1">
        <v>70</v>
      </c>
      <c r="F9" s="1">
        <v>70</v>
      </c>
    </row>
    <row r="10" spans="1:6" x14ac:dyDescent="0.6">
      <c r="A10" s="1" t="s">
        <v>273</v>
      </c>
      <c r="B10" s="1" t="s">
        <v>280</v>
      </c>
      <c r="C10" s="1">
        <v>90</v>
      </c>
      <c r="D10" s="1">
        <v>88</v>
      </c>
      <c r="E10" s="1">
        <v>90</v>
      </c>
      <c r="F10" s="1">
        <v>100</v>
      </c>
    </row>
  </sheetData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5CC96A-C439-4D48-AE3B-B60B9F7E9BB0}">
  <dimension ref="A1:F16"/>
  <sheetViews>
    <sheetView workbookViewId="0">
      <selection activeCell="B16" sqref="B16:E16"/>
    </sheetView>
  </sheetViews>
  <sheetFormatPr defaultRowHeight="16.899999999999999" x14ac:dyDescent="0.6"/>
  <cols>
    <col min="3" max="3" width="12.25" bestFit="1" customWidth="1"/>
    <col min="6" max="6" width="11.8125" bestFit="1" customWidth="1"/>
  </cols>
  <sheetData>
    <row r="1" spans="1:6" ht="24" customHeight="1" thickBot="1" x14ac:dyDescent="0.65">
      <c r="A1" s="20" t="s">
        <v>129</v>
      </c>
      <c r="B1" s="20"/>
      <c r="C1" s="20"/>
      <c r="D1" s="20"/>
      <c r="E1" s="20"/>
      <c r="F1" s="20"/>
    </row>
    <row r="2" spans="1:6" ht="17.25" thickTop="1" x14ac:dyDescent="0.6"/>
    <row r="3" spans="1:6" x14ac:dyDescent="0.6">
      <c r="A3" s="21" t="s">
        <v>82</v>
      </c>
      <c r="B3" s="21" t="s">
        <v>83</v>
      </c>
      <c r="C3" s="21" t="s">
        <v>84</v>
      </c>
      <c r="D3" s="21" t="s">
        <v>85</v>
      </c>
      <c r="E3" s="21" t="s">
        <v>86</v>
      </c>
      <c r="F3" s="21" t="s">
        <v>87</v>
      </c>
    </row>
    <row r="4" spans="1:6" x14ac:dyDescent="0.6">
      <c r="A4" s="22" t="s">
        <v>88</v>
      </c>
      <c r="B4" s="5" t="s">
        <v>89</v>
      </c>
      <c r="C4" s="6" t="s">
        <v>90</v>
      </c>
      <c r="D4" s="23">
        <v>2</v>
      </c>
      <c r="E4" s="6" t="s">
        <v>91</v>
      </c>
      <c r="F4" s="24">
        <v>1500000</v>
      </c>
    </row>
    <row r="5" spans="1:6" x14ac:dyDescent="0.6">
      <c r="A5" s="22"/>
      <c r="B5" s="5" t="s">
        <v>92</v>
      </c>
      <c r="C5" s="6" t="s">
        <v>93</v>
      </c>
      <c r="D5" s="23">
        <v>3</v>
      </c>
      <c r="E5" s="6" t="s">
        <v>94</v>
      </c>
      <c r="F5" s="24">
        <v>3500000</v>
      </c>
    </row>
    <row r="6" spans="1:6" x14ac:dyDescent="0.6">
      <c r="A6" s="22"/>
      <c r="B6" s="5" t="s">
        <v>95</v>
      </c>
      <c r="C6" s="6" t="s">
        <v>96</v>
      </c>
      <c r="D6" s="23">
        <v>5</v>
      </c>
      <c r="E6" s="6" t="s">
        <v>97</v>
      </c>
      <c r="F6" s="24">
        <v>4000000</v>
      </c>
    </row>
    <row r="7" spans="1:6" x14ac:dyDescent="0.6">
      <c r="A7" s="22"/>
      <c r="B7" s="5" t="s">
        <v>98</v>
      </c>
      <c r="C7" s="6" t="s">
        <v>99</v>
      </c>
      <c r="D7" s="23">
        <v>3</v>
      </c>
      <c r="E7" s="6" t="s">
        <v>100</v>
      </c>
      <c r="F7" s="24">
        <v>3000000</v>
      </c>
    </row>
    <row r="8" spans="1:6" x14ac:dyDescent="0.6">
      <c r="A8" s="22" t="s">
        <v>101</v>
      </c>
      <c r="B8" s="5" t="s">
        <v>102</v>
      </c>
      <c r="C8" s="6" t="s">
        <v>103</v>
      </c>
      <c r="D8" s="23">
        <v>2</v>
      </c>
      <c r="E8" s="6" t="s">
        <v>104</v>
      </c>
      <c r="F8" s="24">
        <v>2000000</v>
      </c>
    </row>
    <row r="9" spans="1:6" x14ac:dyDescent="0.6">
      <c r="A9" s="22"/>
      <c r="B9" s="5" t="s">
        <v>105</v>
      </c>
      <c r="C9" s="6" t="s">
        <v>106</v>
      </c>
      <c r="D9" s="23">
        <v>2</v>
      </c>
      <c r="E9" s="6" t="s">
        <v>107</v>
      </c>
      <c r="F9" s="24">
        <v>2400000</v>
      </c>
    </row>
    <row r="10" spans="1:6" x14ac:dyDescent="0.6">
      <c r="A10" s="22"/>
      <c r="B10" s="5" t="s">
        <v>108</v>
      </c>
      <c r="C10" s="6" t="s">
        <v>109</v>
      </c>
      <c r="D10" s="23">
        <v>3</v>
      </c>
      <c r="E10" s="6" t="s">
        <v>110</v>
      </c>
      <c r="F10" s="24">
        <v>1200000</v>
      </c>
    </row>
    <row r="11" spans="1:6" x14ac:dyDescent="0.6">
      <c r="A11" s="22" t="s">
        <v>111</v>
      </c>
      <c r="B11" s="5" t="s">
        <v>112</v>
      </c>
      <c r="C11" s="6" t="s">
        <v>113</v>
      </c>
      <c r="D11" s="23">
        <v>1</v>
      </c>
      <c r="E11" s="6" t="s">
        <v>114</v>
      </c>
      <c r="F11" s="24">
        <v>600000</v>
      </c>
    </row>
    <row r="12" spans="1:6" x14ac:dyDescent="0.6">
      <c r="A12" s="22"/>
      <c r="B12" s="5" t="s">
        <v>115</v>
      </c>
      <c r="C12" s="6" t="s">
        <v>116</v>
      </c>
      <c r="D12" s="23">
        <v>2</v>
      </c>
      <c r="E12" s="6" t="s">
        <v>117</v>
      </c>
      <c r="F12" s="24">
        <v>850000</v>
      </c>
    </row>
    <row r="13" spans="1:6" x14ac:dyDescent="0.6">
      <c r="A13" s="22"/>
      <c r="B13" s="5" t="s">
        <v>118</v>
      </c>
      <c r="C13" s="6" t="s">
        <v>119</v>
      </c>
      <c r="D13" s="23">
        <v>1</v>
      </c>
      <c r="E13" s="6" t="s">
        <v>120</v>
      </c>
      <c r="F13" s="24">
        <v>4500000</v>
      </c>
    </row>
    <row r="14" spans="1:6" x14ac:dyDescent="0.6">
      <c r="A14" s="22" t="s">
        <v>121</v>
      </c>
      <c r="B14" s="5" t="s">
        <v>122</v>
      </c>
      <c r="C14" s="6" t="s">
        <v>123</v>
      </c>
      <c r="D14" s="23">
        <v>4</v>
      </c>
      <c r="E14" s="6" t="s">
        <v>124</v>
      </c>
      <c r="F14" s="24">
        <v>5600000</v>
      </c>
    </row>
    <row r="15" spans="1:6" x14ac:dyDescent="0.6">
      <c r="A15" s="22"/>
      <c r="B15" s="5" t="s">
        <v>125</v>
      </c>
      <c r="C15" s="6" t="s">
        <v>126</v>
      </c>
      <c r="D15" s="23">
        <v>5</v>
      </c>
      <c r="E15" s="6" t="s">
        <v>127</v>
      </c>
      <c r="F15" s="24">
        <v>6000000</v>
      </c>
    </row>
    <row r="16" spans="1:6" x14ac:dyDescent="0.6">
      <c r="A16" s="21" t="s">
        <v>128</v>
      </c>
      <c r="B16" s="25"/>
      <c r="C16" s="25"/>
      <c r="D16" s="25"/>
      <c r="E16" s="25"/>
      <c r="F16" s="24">
        <v>35150000</v>
      </c>
    </row>
  </sheetData>
  <mergeCells count="5">
    <mergeCell ref="A1:F1"/>
    <mergeCell ref="A14:A15"/>
    <mergeCell ref="A11:A13"/>
    <mergeCell ref="A8:A10"/>
    <mergeCell ref="A4:A7"/>
  </mergeCells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D2AD3F-128E-46B5-AEB9-16EA3EF0EC74}">
  <dimension ref="A1:H18"/>
  <sheetViews>
    <sheetView workbookViewId="0">
      <selection activeCell="K8" sqref="K8"/>
    </sheetView>
  </sheetViews>
  <sheetFormatPr defaultRowHeight="16.899999999999999" x14ac:dyDescent="0.6"/>
  <sheetData>
    <row r="1" spans="1:8" ht="20.65" x14ac:dyDescent="0.6">
      <c r="A1" s="16" t="s">
        <v>130</v>
      </c>
      <c r="B1" s="16"/>
      <c r="C1" s="16"/>
      <c r="D1" s="16"/>
      <c r="E1" s="16"/>
      <c r="F1" s="16"/>
      <c r="G1" s="16"/>
      <c r="H1" s="11"/>
    </row>
    <row r="3" spans="1:8" x14ac:dyDescent="0.6">
      <c r="A3" s="6" t="s">
        <v>131</v>
      </c>
      <c r="B3" s="6" t="s">
        <v>48</v>
      </c>
      <c r="C3" s="6" t="s">
        <v>49</v>
      </c>
      <c r="D3" s="6" t="s">
        <v>132</v>
      </c>
      <c r="E3" s="6" t="s">
        <v>133</v>
      </c>
      <c r="F3" s="6" t="s">
        <v>134</v>
      </c>
      <c r="G3" s="6" t="s">
        <v>135</v>
      </c>
    </row>
    <row r="4" spans="1:8" x14ac:dyDescent="0.6">
      <c r="A4" s="6">
        <v>1</v>
      </c>
      <c r="B4" s="6" t="s">
        <v>136</v>
      </c>
      <c r="C4" s="6" t="s">
        <v>137</v>
      </c>
      <c r="D4" s="6">
        <v>86</v>
      </c>
      <c r="E4" s="6">
        <v>89</v>
      </c>
      <c r="F4" s="6">
        <v>90</v>
      </c>
      <c r="G4" s="10">
        <f t="shared" ref="G4:G18" si="0">AVERAGE(D4:F4)</f>
        <v>88.333333333333329</v>
      </c>
    </row>
    <row r="5" spans="1:8" x14ac:dyDescent="0.6">
      <c r="A5" s="6">
        <v>2</v>
      </c>
      <c r="B5" s="6" t="s">
        <v>138</v>
      </c>
      <c r="C5" s="6" t="s">
        <v>139</v>
      </c>
      <c r="D5" s="6">
        <v>92</v>
      </c>
      <c r="E5" s="6">
        <v>91</v>
      </c>
      <c r="F5" s="6">
        <v>92</v>
      </c>
      <c r="G5" s="10">
        <f t="shared" si="0"/>
        <v>91.666666666666671</v>
      </c>
    </row>
    <row r="6" spans="1:8" x14ac:dyDescent="0.6">
      <c r="A6" s="6">
        <v>3</v>
      </c>
      <c r="B6" s="6" t="s">
        <v>140</v>
      </c>
      <c r="C6" s="6" t="s">
        <v>137</v>
      </c>
      <c r="D6" s="6">
        <v>75</v>
      </c>
      <c r="E6" s="6">
        <v>78</v>
      </c>
      <c r="F6" s="6">
        <v>80</v>
      </c>
      <c r="G6" s="10">
        <f t="shared" si="0"/>
        <v>77.666666666666671</v>
      </c>
    </row>
    <row r="7" spans="1:8" x14ac:dyDescent="0.6">
      <c r="A7" s="6">
        <v>1</v>
      </c>
      <c r="B7" s="6" t="s">
        <v>141</v>
      </c>
      <c r="C7" s="6" t="s">
        <v>139</v>
      </c>
      <c r="D7" s="6">
        <v>90</v>
      </c>
      <c r="E7" s="6">
        <v>93</v>
      </c>
      <c r="F7" s="6">
        <v>91</v>
      </c>
      <c r="G7" s="10">
        <f t="shared" si="0"/>
        <v>91.333333333333329</v>
      </c>
    </row>
    <row r="8" spans="1:8" x14ac:dyDescent="0.6">
      <c r="A8" s="6">
        <v>1</v>
      </c>
      <c r="B8" s="6" t="s">
        <v>142</v>
      </c>
      <c r="C8" s="6" t="s">
        <v>137</v>
      </c>
      <c r="D8" s="6">
        <v>95</v>
      </c>
      <c r="E8" s="6">
        <v>93</v>
      </c>
      <c r="F8" s="6">
        <v>92</v>
      </c>
      <c r="G8" s="10">
        <f t="shared" si="0"/>
        <v>93.333333333333329</v>
      </c>
    </row>
    <row r="9" spans="1:8" x14ac:dyDescent="0.6">
      <c r="A9" s="6">
        <v>1</v>
      </c>
      <c r="B9" s="6" t="s">
        <v>143</v>
      </c>
      <c r="C9" s="6" t="s">
        <v>139</v>
      </c>
      <c r="D9" s="6">
        <v>72</v>
      </c>
      <c r="E9" s="6">
        <v>78</v>
      </c>
      <c r="F9" s="6">
        <v>80</v>
      </c>
      <c r="G9" s="10">
        <f t="shared" si="0"/>
        <v>76.666666666666671</v>
      </c>
    </row>
    <row r="10" spans="1:8" x14ac:dyDescent="0.6">
      <c r="A10" s="6">
        <v>2</v>
      </c>
      <c r="B10" s="6" t="s">
        <v>144</v>
      </c>
      <c r="C10" s="6" t="s">
        <v>139</v>
      </c>
      <c r="D10" s="6">
        <v>85</v>
      </c>
      <c r="E10" s="6">
        <v>86</v>
      </c>
      <c r="F10" s="6">
        <v>79</v>
      </c>
      <c r="G10" s="10">
        <f t="shared" si="0"/>
        <v>83.333333333333329</v>
      </c>
    </row>
    <row r="11" spans="1:8" x14ac:dyDescent="0.6">
      <c r="A11" s="6">
        <v>2</v>
      </c>
      <c r="B11" s="6" t="s">
        <v>145</v>
      </c>
      <c r="C11" s="6" t="s">
        <v>137</v>
      </c>
      <c r="D11" s="6">
        <v>93</v>
      </c>
      <c r="E11" s="6">
        <v>93</v>
      </c>
      <c r="F11" s="6">
        <v>95</v>
      </c>
      <c r="G11" s="10">
        <f t="shared" si="0"/>
        <v>93.666666666666671</v>
      </c>
    </row>
    <row r="12" spans="1:8" x14ac:dyDescent="0.6">
      <c r="A12" s="6">
        <v>3</v>
      </c>
      <c r="B12" s="6" t="s">
        <v>146</v>
      </c>
      <c r="C12" s="6" t="s">
        <v>139</v>
      </c>
      <c r="D12" s="6">
        <v>91</v>
      </c>
      <c r="E12" s="6">
        <v>94</v>
      </c>
      <c r="F12" s="6">
        <v>96</v>
      </c>
      <c r="G12" s="10">
        <f t="shared" si="0"/>
        <v>93.666666666666671</v>
      </c>
    </row>
    <row r="13" spans="1:8" x14ac:dyDescent="0.6">
      <c r="A13" s="6">
        <v>3</v>
      </c>
      <c r="B13" s="6" t="s">
        <v>147</v>
      </c>
      <c r="C13" s="6" t="s">
        <v>137</v>
      </c>
      <c r="D13" s="6">
        <v>75</v>
      </c>
      <c r="E13" s="6">
        <v>76</v>
      </c>
      <c r="F13" s="6">
        <v>75</v>
      </c>
      <c r="G13" s="10">
        <f t="shared" si="0"/>
        <v>75.333333333333329</v>
      </c>
    </row>
    <row r="14" spans="1:8" x14ac:dyDescent="0.6">
      <c r="A14" s="6">
        <v>2</v>
      </c>
      <c r="B14" s="6" t="s">
        <v>148</v>
      </c>
      <c r="C14" s="6" t="s">
        <v>139</v>
      </c>
      <c r="D14" s="6">
        <v>82</v>
      </c>
      <c r="E14" s="6">
        <v>80</v>
      </c>
      <c r="F14" s="6">
        <v>86</v>
      </c>
      <c r="G14" s="10">
        <f t="shared" si="0"/>
        <v>82.666666666666671</v>
      </c>
    </row>
    <row r="15" spans="1:8" x14ac:dyDescent="0.6">
      <c r="A15" s="6">
        <v>3</v>
      </c>
      <c r="B15" s="6" t="s">
        <v>149</v>
      </c>
      <c r="C15" s="6" t="s">
        <v>139</v>
      </c>
      <c r="D15" s="6">
        <v>88</v>
      </c>
      <c r="E15" s="6">
        <v>82</v>
      </c>
      <c r="F15" s="6">
        <v>81</v>
      </c>
      <c r="G15" s="10">
        <f t="shared" si="0"/>
        <v>83.666666666666671</v>
      </c>
    </row>
    <row r="16" spans="1:8" x14ac:dyDescent="0.6">
      <c r="A16" s="6">
        <v>1</v>
      </c>
      <c r="B16" s="6" t="s">
        <v>150</v>
      </c>
      <c r="C16" s="6" t="s">
        <v>137</v>
      </c>
      <c r="D16" s="6">
        <v>79</v>
      </c>
      <c r="E16" s="6">
        <v>78</v>
      </c>
      <c r="F16" s="6">
        <v>82</v>
      </c>
      <c r="G16" s="10">
        <f t="shared" si="0"/>
        <v>79.666666666666671</v>
      </c>
    </row>
    <row r="17" spans="1:7" x14ac:dyDescent="0.6">
      <c r="A17" s="6">
        <v>2</v>
      </c>
      <c r="B17" s="6" t="s">
        <v>151</v>
      </c>
      <c r="C17" s="6" t="s">
        <v>139</v>
      </c>
      <c r="D17" s="6">
        <v>91</v>
      </c>
      <c r="E17" s="6">
        <v>90</v>
      </c>
      <c r="F17" s="6">
        <v>93</v>
      </c>
      <c r="G17" s="10">
        <f t="shared" si="0"/>
        <v>91.333333333333329</v>
      </c>
    </row>
    <row r="18" spans="1:7" x14ac:dyDescent="0.6">
      <c r="A18" s="6">
        <v>3</v>
      </c>
      <c r="B18" s="6" t="s">
        <v>152</v>
      </c>
      <c r="C18" s="6" t="s">
        <v>137</v>
      </c>
      <c r="D18" s="6">
        <v>76</v>
      </c>
      <c r="E18" s="6">
        <v>81</v>
      </c>
      <c r="F18" s="6">
        <v>78</v>
      </c>
      <c r="G18" s="10">
        <f t="shared" si="0"/>
        <v>78.333333333333329</v>
      </c>
    </row>
  </sheetData>
  <mergeCells count="1">
    <mergeCell ref="A1:G1"/>
  </mergeCells>
  <phoneticPr fontId="1" type="noConversion"/>
  <conditionalFormatting sqref="A4:G18">
    <cfRule type="expression" dxfId="12" priority="1">
      <formula>LEFT($B4, 1)="이"</formula>
    </cfRule>
  </conditionalFormatting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2A82C7-528A-4B6B-AE6F-E9B256D49FBB}">
  <dimension ref="A1:K37"/>
  <sheetViews>
    <sheetView tabSelected="1" topLeftCell="A18" workbookViewId="0">
      <selection activeCell="G25" sqref="G25"/>
    </sheetView>
  </sheetViews>
  <sheetFormatPr defaultRowHeight="16.899999999999999" x14ac:dyDescent="0.6"/>
  <cols>
    <col min="1" max="4" width="9.0625" customWidth="1"/>
    <col min="5" max="5" width="11.6875" bestFit="1" customWidth="1"/>
    <col min="8" max="8" width="10.75" bestFit="1" customWidth="1"/>
    <col min="9" max="9" width="8.6875" customWidth="1"/>
    <col min="10" max="10" width="10.5625" bestFit="1" customWidth="1"/>
  </cols>
  <sheetData>
    <row r="1" spans="1:11" x14ac:dyDescent="0.6">
      <c r="A1" s="2" t="s">
        <v>1</v>
      </c>
      <c r="B1" s="4" t="s">
        <v>2</v>
      </c>
      <c r="G1" s="3" t="s">
        <v>3</v>
      </c>
      <c r="H1" s="4" t="s">
        <v>4</v>
      </c>
    </row>
    <row r="2" spans="1:11" x14ac:dyDescent="0.6">
      <c r="A2" s="6" t="s">
        <v>5</v>
      </c>
      <c r="B2" s="6" t="s">
        <v>6</v>
      </c>
      <c r="C2" s="6" t="s">
        <v>7</v>
      </c>
      <c r="D2" s="6" t="s">
        <v>8</v>
      </c>
      <c r="E2" s="7" t="s">
        <v>9</v>
      </c>
      <c r="G2" s="6" t="s">
        <v>10</v>
      </c>
      <c r="H2" s="6" t="s">
        <v>11</v>
      </c>
      <c r="I2" s="6" t="s">
        <v>12</v>
      </c>
      <c r="J2" s="6" t="s">
        <v>13</v>
      </c>
      <c r="K2" s="7" t="s">
        <v>14</v>
      </c>
    </row>
    <row r="3" spans="1:11" x14ac:dyDescent="0.6">
      <c r="A3" s="6" t="s">
        <v>15</v>
      </c>
      <c r="B3" s="6" t="s">
        <v>16</v>
      </c>
      <c r="C3" s="9">
        <v>2000</v>
      </c>
      <c r="D3" s="6">
        <v>55</v>
      </c>
      <c r="E3" s="26" t="str">
        <f>INT(C3/D3)&amp;"("&amp;MOD(C3, D3)&amp;")"</f>
        <v>36(20)</v>
      </c>
      <c r="G3" s="6" t="s">
        <v>17</v>
      </c>
      <c r="H3" s="8">
        <v>45386</v>
      </c>
      <c r="I3" s="9">
        <v>1000</v>
      </c>
      <c r="J3" s="9">
        <v>1500000</v>
      </c>
      <c r="K3" s="6" t="str">
        <f>CHOOSE(WEEKDAY(H3,2), "월","화","수","목","금","토","일")&amp;"요일"</f>
        <v>목요일</v>
      </c>
    </row>
    <row r="4" spans="1:11" x14ac:dyDescent="0.6">
      <c r="A4" s="6" t="s">
        <v>18</v>
      </c>
      <c r="B4" s="6" t="s">
        <v>19</v>
      </c>
      <c r="C4" s="9">
        <v>1500</v>
      </c>
      <c r="D4" s="6">
        <v>67</v>
      </c>
      <c r="E4" s="26" t="str">
        <f t="shared" ref="E4:E11" si="0">INT(C4/D4)&amp;"("&amp;MOD(C4, D4)&amp;")"</f>
        <v>22(26)</v>
      </c>
      <c r="G4" s="6" t="s">
        <v>20</v>
      </c>
      <c r="H4" s="8">
        <v>45389</v>
      </c>
      <c r="I4" s="9">
        <v>1500</v>
      </c>
      <c r="J4" s="9">
        <v>2700000</v>
      </c>
      <c r="K4" s="6" t="str">
        <f t="shared" ref="K4:K11" si="1">CHOOSE(WEEKDAY(H4,2), "월","화","수","목","금","토","일")&amp;"요일"</f>
        <v>일요일</v>
      </c>
    </row>
    <row r="5" spans="1:11" x14ac:dyDescent="0.6">
      <c r="A5" s="6" t="s">
        <v>21</v>
      </c>
      <c r="B5" s="6" t="s">
        <v>22</v>
      </c>
      <c r="C5" s="9">
        <v>1800</v>
      </c>
      <c r="D5" s="6">
        <v>48</v>
      </c>
      <c r="E5" s="26" t="str">
        <f t="shared" si="0"/>
        <v>37(24)</v>
      </c>
      <c r="G5" s="6" t="s">
        <v>23</v>
      </c>
      <c r="H5" s="8">
        <v>45389</v>
      </c>
      <c r="I5" s="9">
        <v>2000</v>
      </c>
      <c r="J5" s="9">
        <v>3200000</v>
      </c>
      <c r="K5" s="6" t="str">
        <f t="shared" si="1"/>
        <v>일요일</v>
      </c>
    </row>
    <row r="6" spans="1:11" x14ac:dyDescent="0.6">
      <c r="A6" s="6" t="s">
        <v>24</v>
      </c>
      <c r="B6" s="6" t="s">
        <v>25</v>
      </c>
      <c r="C6" s="9">
        <v>1650</v>
      </c>
      <c r="D6" s="6">
        <v>68</v>
      </c>
      <c r="E6" s="26" t="str">
        <f t="shared" si="0"/>
        <v>24(18)</v>
      </c>
      <c r="G6" s="6" t="s">
        <v>26</v>
      </c>
      <c r="H6" s="8">
        <v>45391</v>
      </c>
      <c r="I6" s="9">
        <v>800</v>
      </c>
      <c r="J6" s="9">
        <v>6400000</v>
      </c>
      <c r="K6" s="6" t="str">
        <f t="shared" si="1"/>
        <v>화요일</v>
      </c>
    </row>
    <row r="7" spans="1:11" x14ac:dyDescent="0.6">
      <c r="A7" s="6" t="s">
        <v>27</v>
      </c>
      <c r="B7" s="6" t="s">
        <v>28</v>
      </c>
      <c r="C7" s="9">
        <v>950</v>
      </c>
      <c r="D7" s="6">
        <v>23</v>
      </c>
      <c r="E7" s="26" t="str">
        <f t="shared" si="0"/>
        <v>41(7)</v>
      </c>
      <c r="G7" s="6" t="s">
        <v>29</v>
      </c>
      <c r="H7" s="8">
        <v>45392</v>
      </c>
      <c r="I7" s="9">
        <v>900</v>
      </c>
      <c r="J7" s="9">
        <v>6300000</v>
      </c>
      <c r="K7" s="6" t="str">
        <f t="shared" si="1"/>
        <v>수요일</v>
      </c>
    </row>
    <row r="8" spans="1:11" x14ac:dyDescent="0.6">
      <c r="A8" s="6" t="s">
        <v>30</v>
      </c>
      <c r="B8" s="6" t="s">
        <v>31</v>
      </c>
      <c r="C8" s="9">
        <v>1200</v>
      </c>
      <c r="D8" s="6">
        <v>62</v>
      </c>
      <c r="E8" s="26" t="str">
        <f t="shared" si="0"/>
        <v>19(22)</v>
      </c>
      <c r="G8" s="6" t="s">
        <v>32</v>
      </c>
      <c r="H8" s="8">
        <v>45393</v>
      </c>
      <c r="I8" s="9">
        <v>1100</v>
      </c>
      <c r="J8" s="9">
        <v>6600000</v>
      </c>
      <c r="K8" s="6" t="str">
        <f t="shared" si="1"/>
        <v>목요일</v>
      </c>
    </row>
    <row r="9" spans="1:11" x14ac:dyDescent="0.6">
      <c r="A9" s="6" t="s">
        <v>33</v>
      </c>
      <c r="B9" s="6" t="s">
        <v>34</v>
      </c>
      <c r="C9" s="9">
        <v>1450</v>
      </c>
      <c r="D9" s="6">
        <v>49</v>
      </c>
      <c r="E9" s="26" t="str">
        <f t="shared" si="0"/>
        <v>29(29)</v>
      </c>
      <c r="G9" s="6" t="s">
        <v>35</v>
      </c>
      <c r="H9" s="8">
        <v>45397</v>
      </c>
      <c r="I9" s="9">
        <v>500</v>
      </c>
      <c r="J9" s="9">
        <v>5750000</v>
      </c>
      <c r="K9" s="6" t="str">
        <f t="shared" si="1"/>
        <v>월요일</v>
      </c>
    </row>
    <row r="10" spans="1:11" x14ac:dyDescent="0.6">
      <c r="A10" s="6" t="s">
        <v>36</v>
      </c>
      <c r="B10" s="6" t="s">
        <v>37</v>
      </c>
      <c r="C10" s="9">
        <v>1500</v>
      </c>
      <c r="D10" s="6">
        <v>37</v>
      </c>
      <c r="E10" s="26" t="str">
        <f t="shared" si="0"/>
        <v>40(20)</v>
      </c>
      <c r="G10" s="6" t="s">
        <v>38</v>
      </c>
      <c r="H10" s="8">
        <v>45397</v>
      </c>
      <c r="I10" s="9">
        <v>600</v>
      </c>
      <c r="J10" s="9">
        <v>4500000</v>
      </c>
      <c r="K10" s="6" t="str">
        <f t="shared" si="1"/>
        <v>월요일</v>
      </c>
    </row>
    <row r="11" spans="1:11" x14ac:dyDescent="0.6">
      <c r="A11" s="6" t="s">
        <v>39</v>
      </c>
      <c r="B11" s="6" t="s">
        <v>40</v>
      </c>
      <c r="C11" s="9">
        <v>1600</v>
      </c>
      <c r="D11" s="6">
        <v>41</v>
      </c>
      <c r="E11" s="26" t="str">
        <f t="shared" si="0"/>
        <v>39(1)</v>
      </c>
      <c r="G11" s="6" t="s">
        <v>41</v>
      </c>
      <c r="H11" s="8">
        <v>45398</v>
      </c>
      <c r="I11" s="9">
        <v>800</v>
      </c>
      <c r="J11" s="9">
        <v>9200000</v>
      </c>
      <c r="K11" s="6" t="str">
        <f t="shared" si="1"/>
        <v>화요일</v>
      </c>
    </row>
    <row r="13" spans="1:11" x14ac:dyDescent="0.6">
      <c r="A13" s="3" t="s">
        <v>42</v>
      </c>
      <c r="B13" s="4" t="s">
        <v>43</v>
      </c>
      <c r="F13" s="3" t="s">
        <v>44</v>
      </c>
      <c r="G13" s="4" t="s">
        <v>257</v>
      </c>
    </row>
    <row r="14" spans="1:11" x14ac:dyDescent="0.6">
      <c r="A14" s="6" t="s">
        <v>45</v>
      </c>
      <c r="B14" s="6" t="s">
        <v>46</v>
      </c>
      <c r="C14" s="6" t="s">
        <v>47</v>
      </c>
      <c r="D14" s="6" t="s">
        <v>254</v>
      </c>
      <c r="F14" s="6" t="s">
        <v>258</v>
      </c>
      <c r="G14" s="6" t="s">
        <v>259</v>
      </c>
      <c r="H14" s="6" t="s">
        <v>260</v>
      </c>
      <c r="I14" s="6" t="s">
        <v>261</v>
      </c>
      <c r="J14" s="7" t="s">
        <v>262</v>
      </c>
    </row>
    <row r="15" spans="1:11" x14ac:dyDescent="0.6">
      <c r="A15" s="6" t="s">
        <v>50</v>
      </c>
      <c r="B15" s="6" t="s">
        <v>51</v>
      </c>
      <c r="C15" s="15">
        <v>125</v>
      </c>
      <c r="D15" s="9">
        <f>C15*2100</f>
        <v>262500</v>
      </c>
      <c r="F15" s="6">
        <v>1539345</v>
      </c>
      <c r="G15" s="6" t="s">
        <v>52</v>
      </c>
      <c r="H15" s="8">
        <v>45427</v>
      </c>
      <c r="I15" s="6">
        <v>4</v>
      </c>
      <c r="J15" s="6" t="str">
        <f>IF(OR(MONTH(H15)=6, MONTH(H15)=8), "부산출발", "")</f>
        <v/>
      </c>
    </row>
    <row r="16" spans="1:11" x14ac:dyDescent="0.6">
      <c r="A16" s="6" t="s">
        <v>53</v>
      </c>
      <c r="B16" s="6" t="s">
        <v>255</v>
      </c>
      <c r="C16" s="15">
        <v>163</v>
      </c>
      <c r="D16" s="9">
        <f t="shared" ref="D16:D23" si="2">C16*2100</f>
        <v>342300</v>
      </c>
      <c r="F16" s="6">
        <v>5681788</v>
      </c>
      <c r="G16" s="6" t="s">
        <v>55</v>
      </c>
      <c r="H16" s="8">
        <v>45446</v>
      </c>
      <c r="I16" s="6">
        <v>2</v>
      </c>
      <c r="J16" s="6" t="str">
        <f t="shared" ref="J16:J24" si="3">IF(OR(MONTH(H16)=6, MONTH(H16)=8), "부산출발", "")</f>
        <v>부산출발</v>
      </c>
    </row>
    <row r="17" spans="1:10" x14ac:dyDescent="0.6">
      <c r="A17" s="6" t="s">
        <v>56</v>
      </c>
      <c r="B17" s="6" t="s">
        <v>54</v>
      </c>
      <c r="C17" s="15">
        <v>121</v>
      </c>
      <c r="D17" s="9">
        <f t="shared" si="2"/>
        <v>254100</v>
      </c>
      <c r="F17" s="6">
        <v>4101523</v>
      </c>
      <c r="G17" s="6" t="s">
        <v>57</v>
      </c>
      <c r="H17" s="8">
        <v>45458</v>
      </c>
      <c r="I17" s="6">
        <v>8</v>
      </c>
      <c r="J17" s="6" t="str">
        <f t="shared" si="3"/>
        <v>부산출발</v>
      </c>
    </row>
    <row r="18" spans="1:10" x14ac:dyDescent="0.6">
      <c r="A18" s="6" t="s">
        <v>58</v>
      </c>
      <c r="B18" s="6" t="s">
        <v>54</v>
      </c>
      <c r="C18" s="15">
        <v>113</v>
      </c>
      <c r="D18" s="9">
        <f t="shared" si="2"/>
        <v>237300</v>
      </c>
      <c r="F18" s="6">
        <v>9025101</v>
      </c>
      <c r="G18" s="6" t="s">
        <v>59</v>
      </c>
      <c r="H18" s="8">
        <v>45479</v>
      </c>
      <c r="I18" s="6">
        <v>6</v>
      </c>
      <c r="J18" s="6" t="str">
        <f t="shared" si="3"/>
        <v/>
      </c>
    </row>
    <row r="19" spans="1:10" x14ac:dyDescent="0.6">
      <c r="A19" s="6" t="s">
        <v>60</v>
      </c>
      <c r="B19" s="6" t="s">
        <v>54</v>
      </c>
      <c r="C19" s="15">
        <v>148</v>
      </c>
      <c r="D19" s="9">
        <f t="shared" si="2"/>
        <v>310800</v>
      </c>
      <c r="F19" s="6">
        <v>5578440</v>
      </c>
      <c r="G19" s="6" t="s">
        <v>61</v>
      </c>
      <c r="H19" s="8">
        <v>45490</v>
      </c>
      <c r="I19" s="6">
        <v>4</v>
      </c>
      <c r="J19" s="6" t="str">
        <f t="shared" si="3"/>
        <v/>
      </c>
    </row>
    <row r="20" spans="1:10" x14ac:dyDescent="0.6">
      <c r="A20" s="6" t="s">
        <v>62</v>
      </c>
      <c r="B20" s="6" t="s">
        <v>63</v>
      </c>
      <c r="C20" s="15">
        <v>105</v>
      </c>
      <c r="D20" s="9">
        <f t="shared" si="2"/>
        <v>220500</v>
      </c>
      <c r="F20" s="6">
        <v>6931282</v>
      </c>
      <c r="G20" s="6" t="s">
        <v>64</v>
      </c>
      <c r="H20" s="8">
        <v>45513</v>
      </c>
      <c r="I20" s="6">
        <v>5</v>
      </c>
      <c r="J20" s="6" t="str">
        <f t="shared" si="3"/>
        <v>부산출발</v>
      </c>
    </row>
    <row r="21" spans="1:10" x14ac:dyDescent="0.6">
      <c r="A21" s="6" t="s">
        <v>65</v>
      </c>
      <c r="B21" s="6" t="s">
        <v>63</v>
      </c>
      <c r="C21" s="15">
        <v>153</v>
      </c>
      <c r="D21" s="9">
        <f t="shared" si="2"/>
        <v>321300</v>
      </c>
      <c r="F21" s="6">
        <v>3966514</v>
      </c>
      <c r="G21" s="6" t="s">
        <v>66</v>
      </c>
      <c r="H21" s="8">
        <v>45528</v>
      </c>
      <c r="I21" s="6">
        <v>6</v>
      </c>
      <c r="J21" s="6" t="str">
        <f t="shared" si="3"/>
        <v>부산출발</v>
      </c>
    </row>
    <row r="22" spans="1:10" x14ac:dyDescent="0.6">
      <c r="A22" s="6" t="s">
        <v>67</v>
      </c>
      <c r="B22" s="6" t="s">
        <v>63</v>
      </c>
      <c r="C22" s="15">
        <v>122</v>
      </c>
      <c r="D22" s="9">
        <f t="shared" si="2"/>
        <v>256200</v>
      </c>
      <c r="F22" s="6">
        <v>2015781</v>
      </c>
      <c r="G22" s="6" t="s">
        <v>68</v>
      </c>
      <c r="H22" s="8">
        <v>45540</v>
      </c>
      <c r="I22" s="6">
        <v>2</v>
      </c>
      <c r="J22" s="6" t="str">
        <f t="shared" si="3"/>
        <v/>
      </c>
    </row>
    <row r="23" spans="1:10" x14ac:dyDescent="0.6">
      <c r="A23" s="6" t="s">
        <v>69</v>
      </c>
      <c r="B23" s="6" t="s">
        <v>63</v>
      </c>
      <c r="C23" s="15">
        <v>139</v>
      </c>
      <c r="D23" s="9">
        <f t="shared" si="2"/>
        <v>291900</v>
      </c>
      <c r="F23" s="6">
        <v>7932295</v>
      </c>
      <c r="G23" s="6" t="s">
        <v>70</v>
      </c>
      <c r="H23" s="8">
        <v>45551</v>
      </c>
      <c r="I23" s="6">
        <v>8</v>
      </c>
      <c r="J23" s="6" t="str">
        <f t="shared" si="3"/>
        <v/>
      </c>
    </row>
    <row r="24" spans="1:10" x14ac:dyDescent="0.6">
      <c r="A24" s="17" t="s">
        <v>256</v>
      </c>
      <c r="B24" s="18"/>
      <c r="C24" s="19"/>
      <c r="D24" s="9">
        <f>SUMIFS(D15:D23, B15:B23, "&lt;&gt;대리", C15:C23, "&gt;="&amp;AVERAGE(C15:C23))</f>
        <v>955500</v>
      </c>
      <c r="F24" s="6">
        <v>8347423</v>
      </c>
      <c r="G24" s="6" t="s">
        <v>71</v>
      </c>
      <c r="H24" s="8">
        <v>45570</v>
      </c>
      <c r="I24" s="6">
        <v>3</v>
      </c>
      <c r="J24" s="6" t="str">
        <f t="shared" si="3"/>
        <v/>
      </c>
    </row>
    <row r="26" spans="1:10" x14ac:dyDescent="0.6">
      <c r="A26" s="3" t="s">
        <v>72</v>
      </c>
      <c r="B26" s="4" t="s">
        <v>239</v>
      </c>
    </row>
    <row r="27" spans="1:10" x14ac:dyDescent="0.6">
      <c r="A27" s="6" t="s">
        <v>73</v>
      </c>
      <c r="B27" s="6" t="s">
        <v>236</v>
      </c>
      <c r="C27" s="6" t="s">
        <v>237</v>
      </c>
      <c r="D27" s="6" t="s">
        <v>238</v>
      </c>
      <c r="E27" s="7" t="s">
        <v>235</v>
      </c>
    </row>
    <row r="28" spans="1:10" x14ac:dyDescent="0.6">
      <c r="A28" s="6" t="s">
        <v>74</v>
      </c>
      <c r="B28" s="6" t="s">
        <v>240</v>
      </c>
      <c r="C28" s="6" t="s">
        <v>249</v>
      </c>
      <c r="D28" s="15">
        <v>25</v>
      </c>
      <c r="E28" s="9" t="str">
        <f>IF(MID(B28, 4, 1)="1", "기획부", IF(MID(B28, 4, 1)="2", "홍보부", "영업부"))</f>
        <v>홍보부</v>
      </c>
    </row>
    <row r="29" spans="1:10" x14ac:dyDescent="0.6">
      <c r="A29" s="6" t="s">
        <v>75</v>
      </c>
      <c r="B29" s="6" t="s">
        <v>241</v>
      </c>
      <c r="C29" s="6" t="s">
        <v>250</v>
      </c>
      <c r="D29" s="15">
        <v>29</v>
      </c>
      <c r="E29" s="9" t="str">
        <f t="shared" ref="E29:E37" si="4">IF(MID(B29, 4, 1)="1", "기획부", IF(MID(B29, 4, 1)="2", "홍보부", "영업부"))</f>
        <v>기획부</v>
      </c>
    </row>
    <row r="30" spans="1:10" x14ac:dyDescent="0.6">
      <c r="A30" s="6" t="s">
        <v>76</v>
      </c>
      <c r="B30" s="6" t="s">
        <v>242</v>
      </c>
      <c r="C30" s="6" t="s">
        <v>249</v>
      </c>
      <c r="D30" s="15">
        <v>26</v>
      </c>
      <c r="E30" s="9" t="str">
        <f t="shared" si="4"/>
        <v>영업부</v>
      </c>
    </row>
    <row r="31" spans="1:10" x14ac:dyDescent="0.6">
      <c r="A31" s="6" t="s">
        <v>251</v>
      </c>
      <c r="B31" s="6" t="s">
        <v>243</v>
      </c>
      <c r="C31" s="6" t="s">
        <v>249</v>
      </c>
      <c r="D31" s="15">
        <v>24</v>
      </c>
      <c r="E31" s="9" t="str">
        <f t="shared" si="4"/>
        <v>홍보부</v>
      </c>
    </row>
    <row r="32" spans="1:10" x14ac:dyDescent="0.6">
      <c r="A32" s="6" t="s">
        <v>77</v>
      </c>
      <c r="B32" s="6" t="s">
        <v>244</v>
      </c>
      <c r="C32" s="6" t="s">
        <v>249</v>
      </c>
      <c r="D32" s="15">
        <v>25</v>
      </c>
      <c r="E32" s="9" t="str">
        <f t="shared" si="4"/>
        <v>영업부</v>
      </c>
    </row>
    <row r="33" spans="1:5" x14ac:dyDescent="0.6">
      <c r="A33" s="6" t="s">
        <v>78</v>
      </c>
      <c r="B33" s="6" t="s">
        <v>246</v>
      </c>
      <c r="C33" s="6" t="s">
        <v>250</v>
      </c>
      <c r="D33" s="15">
        <v>28</v>
      </c>
      <c r="E33" s="9" t="str">
        <f t="shared" si="4"/>
        <v>영업부</v>
      </c>
    </row>
    <row r="34" spans="1:5" x14ac:dyDescent="0.6">
      <c r="A34" s="6" t="s">
        <v>79</v>
      </c>
      <c r="B34" s="6" t="s">
        <v>245</v>
      </c>
      <c r="C34" s="6" t="s">
        <v>250</v>
      </c>
      <c r="D34" s="15">
        <v>27</v>
      </c>
      <c r="E34" s="9" t="str">
        <f t="shared" si="4"/>
        <v>홍보부</v>
      </c>
    </row>
    <row r="35" spans="1:5" x14ac:dyDescent="0.6">
      <c r="A35" s="6" t="s">
        <v>80</v>
      </c>
      <c r="B35" s="6" t="s">
        <v>253</v>
      </c>
      <c r="C35" s="6" t="s">
        <v>250</v>
      </c>
      <c r="D35" s="15">
        <v>28</v>
      </c>
      <c r="E35" s="9" t="str">
        <f t="shared" si="4"/>
        <v>영업부</v>
      </c>
    </row>
    <row r="36" spans="1:5" x14ac:dyDescent="0.6">
      <c r="A36" s="6" t="s">
        <v>81</v>
      </c>
      <c r="B36" s="6" t="s">
        <v>247</v>
      </c>
      <c r="C36" s="6" t="s">
        <v>249</v>
      </c>
      <c r="D36" s="15">
        <v>26</v>
      </c>
      <c r="E36" s="9" t="str">
        <f t="shared" si="4"/>
        <v>영업부</v>
      </c>
    </row>
    <row r="37" spans="1:5" x14ac:dyDescent="0.6">
      <c r="A37" s="6" t="s">
        <v>252</v>
      </c>
      <c r="B37" s="6" t="s">
        <v>248</v>
      </c>
      <c r="C37" s="6" t="s">
        <v>249</v>
      </c>
      <c r="D37" s="15">
        <v>27</v>
      </c>
      <c r="E37" s="9" t="str">
        <f t="shared" si="4"/>
        <v>기획부</v>
      </c>
    </row>
  </sheetData>
  <mergeCells count="1">
    <mergeCell ref="A24:C24"/>
  </mergeCells>
  <phoneticPr fontId="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2A3692-5FA2-4EDE-8DC2-457C17D52B1E}">
  <dimension ref="A1:E13"/>
  <sheetViews>
    <sheetView workbookViewId="0">
      <selection activeCell="A3" sqref="A3:E13"/>
    </sheetView>
  </sheetViews>
  <sheetFormatPr defaultRowHeight="16.899999999999999" x14ac:dyDescent="0.6"/>
  <cols>
    <col min="3" max="4" width="11.6875" bestFit="1" customWidth="1"/>
    <col min="5" max="5" width="10.4375" bestFit="1" customWidth="1"/>
  </cols>
  <sheetData>
    <row r="1" spans="1:5" ht="20.65" x14ac:dyDescent="0.6">
      <c r="A1" s="16" t="s">
        <v>153</v>
      </c>
      <c r="B1" s="16"/>
      <c r="C1" s="16"/>
      <c r="D1" s="16"/>
      <c r="E1" s="16"/>
    </row>
    <row r="3" spans="1:5" x14ac:dyDescent="0.6">
      <c r="A3" s="6" t="s">
        <v>154</v>
      </c>
      <c r="B3" s="6" t="s">
        <v>155</v>
      </c>
      <c r="C3" s="6" t="s">
        <v>156</v>
      </c>
      <c r="D3" s="6" t="s">
        <v>157</v>
      </c>
      <c r="E3" s="6" t="s">
        <v>158</v>
      </c>
    </row>
    <row r="4" spans="1:5" x14ac:dyDescent="0.6">
      <c r="A4" s="6" t="s">
        <v>159</v>
      </c>
      <c r="B4" s="6" t="s">
        <v>160</v>
      </c>
      <c r="C4" s="9">
        <v>12000000</v>
      </c>
      <c r="D4" s="9">
        <v>10500000</v>
      </c>
      <c r="E4" s="12">
        <f t="shared" ref="E4:E13" si="0">D4/C4</f>
        <v>0.875</v>
      </c>
    </row>
    <row r="5" spans="1:5" x14ac:dyDescent="0.6">
      <c r="A5" s="6" t="s">
        <v>161</v>
      </c>
      <c r="B5" s="6" t="s">
        <v>162</v>
      </c>
      <c r="C5" s="9">
        <v>15000000</v>
      </c>
      <c r="D5" s="9">
        <v>13240000</v>
      </c>
      <c r="E5" s="12">
        <f t="shared" si="0"/>
        <v>0.88266666666666671</v>
      </c>
    </row>
    <row r="6" spans="1:5" x14ac:dyDescent="0.6">
      <c r="A6" s="6" t="s">
        <v>163</v>
      </c>
      <c r="B6" s="6" t="s">
        <v>164</v>
      </c>
      <c r="C6" s="9">
        <v>10000000</v>
      </c>
      <c r="D6" s="9">
        <v>8800000</v>
      </c>
      <c r="E6" s="12">
        <f t="shared" si="0"/>
        <v>0.88</v>
      </c>
    </row>
    <row r="7" spans="1:5" x14ac:dyDescent="0.6">
      <c r="A7" s="6" t="s">
        <v>165</v>
      </c>
      <c r="B7" s="6" t="s">
        <v>166</v>
      </c>
      <c r="C7" s="9">
        <v>12000000</v>
      </c>
      <c r="D7" s="9">
        <v>10420000</v>
      </c>
      <c r="E7" s="12">
        <f t="shared" si="0"/>
        <v>0.86833333333333329</v>
      </c>
    </row>
    <row r="8" spans="1:5" x14ac:dyDescent="0.6">
      <c r="A8" s="6" t="s">
        <v>167</v>
      </c>
      <c r="B8" s="6" t="s">
        <v>168</v>
      </c>
      <c r="C8" s="9">
        <v>15000000</v>
      </c>
      <c r="D8" s="9">
        <v>11250000</v>
      </c>
      <c r="E8" s="12">
        <f t="shared" si="0"/>
        <v>0.75</v>
      </c>
    </row>
    <row r="9" spans="1:5" x14ac:dyDescent="0.6">
      <c r="A9" s="6" t="s">
        <v>169</v>
      </c>
      <c r="B9" s="6" t="s">
        <v>170</v>
      </c>
      <c r="C9" s="9">
        <v>12000000</v>
      </c>
      <c r="D9" s="9">
        <v>10800000.000000002</v>
      </c>
      <c r="E9" s="12">
        <f t="shared" si="0"/>
        <v>0.90000000000000013</v>
      </c>
    </row>
    <row r="10" spans="1:5" x14ac:dyDescent="0.6">
      <c r="A10" s="6" t="s">
        <v>171</v>
      </c>
      <c r="B10" s="6" t="s">
        <v>172</v>
      </c>
      <c r="C10" s="9">
        <v>14000000</v>
      </c>
      <c r="D10" s="9">
        <v>12700000</v>
      </c>
      <c r="E10" s="12">
        <f t="shared" si="0"/>
        <v>0.90714285714285714</v>
      </c>
    </row>
    <row r="11" spans="1:5" x14ac:dyDescent="0.6">
      <c r="A11" s="6" t="s">
        <v>173</v>
      </c>
      <c r="B11" s="6" t="s">
        <v>174</v>
      </c>
      <c r="C11" s="9">
        <v>13000000</v>
      </c>
      <c r="D11" s="9">
        <v>10540000</v>
      </c>
      <c r="E11" s="12">
        <f t="shared" si="0"/>
        <v>0.8107692307692308</v>
      </c>
    </row>
    <row r="12" spans="1:5" x14ac:dyDescent="0.6">
      <c r="A12" s="6" t="s">
        <v>175</v>
      </c>
      <c r="B12" s="6" t="s">
        <v>176</v>
      </c>
      <c r="C12" s="9">
        <v>15000000</v>
      </c>
      <c r="D12" s="9">
        <v>12800000</v>
      </c>
      <c r="E12" s="12">
        <f t="shared" si="0"/>
        <v>0.85333333333333339</v>
      </c>
    </row>
    <row r="13" spans="1:5" x14ac:dyDescent="0.6">
      <c r="A13" s="6" t="s">
        <v>177</v>
      </c>
      <c r="B13" s="6" t="s">
        <v>178</v>
      </c>
      <c r="C13" s="9">
        <v>12000000</v>
      </c>
      <c r="D13" s="9">
        <v>11500000</v>
      </c>
      <c r="E13" s="12">
        <f t="shared" si="0"/>
        <v>0.95833333333333337</v>
      </c>
    </row>
  </sheetData>
  <mergeCells count="1">
    <mergeCell ref="A1:E1"/>
  </mergeCells>
  <phoneticPr fontId="1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1A07F4-DF05-4A2A-9EF5-835CD776EEF7}">
  <dimension ref="A1:H28"/>
  <sheetViews>
    <sheetView workbookViewId="0">
      <selection activeCell="A3" sqref="A3:H28"/>
    </sheetView>
  </sheetViews>
  <sheetFormatPr defaultRowHeight="16.899999999999999" outlineLevelRow="3" x14ac:dyDescent="0.6"/>
  <cols>
    <col min="4" max="4" width="11.6875" customWidth="1"/>
    <col min="5" max="5" width="9.6875" customWidth="1"/>
    <col min="6" max="8" width="11.5" customWidth="1"/>
  </cols>
  <sheetData>
    <row r="1" spans="1:8" ht="20.65" x14ac:dyDescent="0.6">
      <c r="A1" s="16" t="s">
        <v>179</v>
      </c>
      <c r="B1" s="16"/>
      <c r="C1" s="16"/>
      <c r="D1" s="16"/>
      <c r="E1" s="16"/>
      <c r="F1" s="16"/>
      <c r="G1" s="16"/>
      <c r="H1" s="16"/>
    </row>
    <row r="3" spans="1:8" x14ac:dyDescent="0.6">
      <c r="A3" s="31" t="s">
        <v>48</v>
      </c>
      <c r="B3" s="31" t="s">
        <v>49</v>
      </c>
      <c r="C3" s="31" t="s">
        <v>180</v>
      </c>
      <c r="D3" s="31" t="s">
        <v>181</v>
      </c>
      <c r="E3" s="31" t="s">
        <v>182</v>
      </c>
      <c r="F3" s="31" t="s">
        <v>183</v>
      </c>
      <c r="G3" s="31" t="s">
        <v>184</v>
      </c>
      <c r="H3" s="31" t="s">
        <v>185</v>
      </c>
    </row>
    <row r="4" spans="1:8" outlineLevel="3" x14ac:dyDescent="0.6">
      <c r="A4" s="6" t="s">
        <v>193</v>
      </c>
      <c r="B4" s="6" t="s">
        <v>139</v>
      </c>
      <c r="C4" s="6" t="s">
        <v>194</v>
      </c>
      <c r="D4" s="9">
        <v>2180000</v>
      </c>
      <c r="E4" s="6">
        <v>87</v>
      </c>
      <c r="F4" s="6">
        <v>654</v>
      </c>
      <c r="G4" s="6">
        <v>90</v>
      </c>
      <c r="H4" s="6">
        <v>744</v>
      </c>
    </row>
    <row r="5" spans="1:8" outlineLevel="3" x14ac:dyDescent="0.6">
      <c r="A5" s="6" t="s">
        <v>200</v>
      </c>
      <c r="B5" s="6" t="s">
        <v>139</v>
      </c>
      <c r="C5" s="6" t="s">
        <v>194</v>
      </c>
      <c r="D5" s="9">
        <v>2000000</v>
      </c>
      <c r="E5" s="6">
        <v>80</v>
      </c>
      <c r="F5" s="6">
        <v>600</v>
      </c>
      <c r="G5" s="6">
        <v>80</v>
      </c>
      <c r="H5" s="6">
        <v>680</v>
      </c>
    </row>
    <row r="6" spans="1:8" outlineLevel="2" x14ac:dyDescent="0.6">
      <c r="A6" s="6"/>
      <c r="B6" s="6"/>
      <c r="C6" s="27" t="s">
        <v>288</v>
      </c>
      <c r="D6" s="9"/>
      <c r="E6" s="6"/>
      <c r="F6" s="6"/>
      <c r="G6" s="6"/>
      <c r="H6" s="6">
        <f>SUBTOTAL(1,H4:H5)</f>
        <v>712</v>
      </c>
    </row>
    <row r="7" spans="1:8" outlineLevel="1" x14ac:dyDescent="0.6">
      <c r="A7" s="6"/>
      <c r="B7" s="6"/>
      <c r="C7" s="27" t="s">
        <v>283</v>
      </c>
      <c r="D7" s="9">
        <f>SUBTOTAL(9,D4:D5)</f>
        <v>4180000</v>
      </c>
      <c r="E7" s="6">
        <f>SUBTOTAL(9,E4:E5)</f>
        <v>167</v>
      </c>
      <c r="F7" s="6"/>
      <c r="G7" s="6"/>
      <c r="H7" s="6"/>
    </row>
    <row r="8" spans="1:8" outlineLevel="3" x14ac:dyDescent="0.6">
      <c r="A8" s="6" t="s">
        <v>186</v>
      </c>
      <c r="B8" s="6" t="s">
        <v>139</v>
      </c>
      <c r="C8" s="6" t="s">
        <v>187</v>
      </c>
      <c r="D8" s="9">
        <v>1556000</v>
      </c>
      <c r="E8" s="6">
        <v>62</v>
      </c>
      <c r="F8" s="6">
        <v>467</v>
      </c>
      <c r="G8" s="6">
        <v>60</v>
      </c>
      <c r="H8" s="6">
        <v>527</v>
      </c>
    </row>
    <row r="9" spans="1:8" outlineLevel="3" x14ac:dyDescent="0.6">
      <c r="A9" s="6" t="s">
        <v>199</v>
      </c>
      <c r="B9" s="6" t="s">
        <v>137</v>
      </c>
      <c r="C9" s="6" t="s">
        <v>187</v>
      </c>
      <c r="D9" s="9">
        <v>1520000</v>
      </c>
      <c r="E9" s="6">
        <v>61</v>
      </c>
      <c r="F9" s="6">
        <v>456</v>
      </c>
      <c r="G9" s="6">
        <v>60</v>
      </c>
      <c r="H9" s="6">
        <v>516</v>
      </c>
    </row>
    <row r="10" spans="1:8" outlineLevel="2" x14ac:dyDescent="0.6">
      <c r="A10" s="6"/>
      <c r="B10" s="6"/>
      <c r="C10" s="27" t="s">
        <v>289</v>
      </c>
      <c r="D10" s="9"/>
      <c r="E10" s="6"/>
      <c r="F10" s="6"/>
      <c r="G10" s="6"/>
      <c r="H10" s="6">
        <f>SUBTOTAL(1,H8:H9)</f>
        <v>521.5</v>
      </c>
    </row>
    <row r="11" spans="1:8" outlineLevel="1" x14ac:dyDescent="0.6">
      <c r="A11" s="6"/>
      <c r="B11" s="6"/>
      <c r="C11" s="27" t="s">
        <v>284</v>
      </c>
      <c r="D11" s="9">
        <f>SUBTOTAL(9,D8:D9)</f>
        <v>3076000</v>
      </c>
      <c r="E11" s="6">
        <f>SUBTOTAL(9,E8:E9)</f>
        <v>123</v>
      </c>
      <c r="F11" s="6"/>
      <c r="G11" s="6"/>
      <c r="H11" s="6"/>
    </row>
    <row r="12" spans="1:8" outlineLevel="3" x14ac:dyDescent="0.6">
      <c r="A12" s="6" t="s">
        <v>190</v>
      </c>
      <c r="B12" s="6" t="s">
        <v>137</v>
      </c>
      <c r="C12" s="6" t="s">
        <v>191</v>
      </c>
      <c r="D12" s="9">
        <v>1350000</v>
      </c>
      <c r="E12" s="6">
        <v>54</v>
      </c>
      <c r="F12" s="6">
        <v>405</v>
      </c>
      <c r="G12" s="6">
        <v>50</v>
      </c>
      <c r="H12" s="6">
        <v>455</v>
      </c>
    </row>
    <row r="13" spans="1:8" outlineLevel="3" x14ac:dyDescent="0.6">
      <c r="A13" s="6" t="s">
        <v>196</v>
      </c>
      <c r="B13" s="6" t="s">
        <v>139</v>
      </c>
      <c r="C13" s="6" t="s">
        <v>191</v>
      </c>
      <c r="D13" s="9">
        <v>1152000</v>
      </c>
      <c r="E13" s="6">
        <v>46</v>
      </c>
      <c r="F13" s="6">
        <v>346</v>
      </c>
      <c r="G13" s="6">
        <v>50</v>
      </c>
      <c r="H13" s="6">
        <v>396</v>
      </c>
    </row>
    <row r="14" spans="1:8" outlineLevel="3" x14ac:dyDescent="0.6">
      <c r="A14" s="6" t="s">
        <v>203</v>
      </c>
      <c r="B14" s="6" t="s">
        <v>137</v>
      </c>
      <c r="C14" s="6" t="s">
        <v>191</v>
      </c>
      <c r="D14" s="9">
        <v>1220000</v>
      </c>
      <c r="E14" s="6">
        <v>49</v>
      </c>
      <c r="F14" s="6">
        <v>365</v>
      </c>
      <c r="G14" s="6">
        <v>50</v>
      </c>
      <c r="H14" s="6">
        <v>415</v>
      </c>
    </row>
    <row r="15" spans="1:8" outlineLevel="2" x14ac:dyDescent="0.6">
      <c r="A15" s="6"/>
      <c r="B15" s="6"/>
      <c r="C15" s="27" t="s">
        <v>290</v>
      </c>
      <c r="D15" s="9"/>
      <c r="E15" s="6"/>
      <c r="F15" s="6"/>
      <c r="G15" s="6"/>
      <c r="H15" s="6">
        <f>SUBTOTAL(1,H12:H14)</f>
        <v>422</v>
      </c>
    </row>
    <row r="16" spans="1:8" outlineLevel="1" x14ac:dyDescent="0.6">
      <c r="A16" s="6"/>
      <c r="B16" s="6"/>
      <c r="C16" s="27" t="s">
        <v>285</v>
      </c>
      <c r="D16" s="9">
        <f>SUBTOTAL(9,D12:D14)</f>
        <v>3722000</v>
      </c>
      <c r="E16" s="6">
        <f>SUBTOTAL(9,E12:E14)</f>
        <v>149</v>
      </c>
      <c r="F16" s="6"/>
      <c r="G16" s="6"/>
      <c r="H16" s="6"/>
    </row>
    <row r="17" spans="1:8" outlineLevel="3" x14ac:dyDescent="0.6">
      <c r="A17" s="6" t="s">
        <v>188</v>
      </c>
      <c r="B17" s="6" t="s">
        <v>139</v>
      </c>
      <c r="C17" s="6" t="s">
        <v>189</v>
      </c>
      <c r="D17" s="9">
        <v>870000</v>
      </c>
      <c r="E17" s="6">
        <v>35</v>
      </c>
      <c r="F17" s="6">
        <v>261</v>
      </c>
      <c r="G17" s="6">
        <v>40</v>
      </c>
      <c r="H17" s="6">
        <v>301</v>
      </c>
    </row>
    <row r="18" spans="1:8" outlineLevel="3" x14ac:dyDescent="0.6">
      <c r="A18" s="6" t="s">
        <v>192</v>
      </c>
      <c r="B18" s="6" t="s">
        <v>137</v>
      </c>
      <c r="C18" s="6" t="s">
        <v>189</v>
      </c>
      <c r="D18" s="9">
        <v>650000</v>
      </c>
      <c r="E18" s="6">
        <v>26</v>
      </c>
      <c r="F18" s="6">
        <v>195</v>
      </c>
      <c r="G18" s="6">
        <v>30</v>
      </c>
      <c r="H18" s="6">
        <v>225</v>
      </c>
    </row>
    <row r="19" spans="1:8" outlineLevel="3" x14ac:dyDescent="0.6">
      <c r="A19" s="6" t="s">
        <v>195</v>
      </c>
      <c r="B19" s="6" t="s">
        <v>137</v>
      </c>
      <c r="C19" s="6" t="s">
        <v>189</v>
      </c>
      <c r="D19" s="9">
        <v>797000</v>
      </c>
      <c r="E19" s="6">
        <v>32</v>
      </c>
      <c r="F19" s="6">
        <v>239</v>
      </c>
      <c r="G19" s="6">
        <v>30</v>
      </c>
      <c r="H19" s="6">
        <v>269</v>
      </c>
    </row>
    <row r="20" spans="1:8" outlineLevel="3" x14ac:dyDescent="0.6">
      <c r="A20" s="6" t="s">
        <v>197</v>
      </c>
      <c r="B20" s="6" t="s">
        <v>139</v>
      </c>
      <c r="C20" s="6" t="s">
        <v>189</v>
      </c>
      <c r="D20" s="9">
        <v>880000</v>
      </c>
      <c r="E20" s="6">
        <v>35</v>
      </c>
      <c r="F20" s="6">
        <v>264</v>
      </c>
      <c r="G20" s="6">
        <v>40</v>
      </c>
      <c r="H20" s="6">
        <v>304</v>
      </c>
    </row>
    <row r="21" spans="1:8" outlineLevel="3" x14ac:dyDescent="0.6">
      <c r="A21" s="6" t="s">
        <v>198</v>
      </c>
      <c r="B21" s="6" t="s">
        <v>137</v>
      </c>
      <c r="C21" s="6" t="s">
        <v>189</v>
      </c>
      <c r="D21" s="9">
        <v>999000</v>
      </c>
      <c r="E21" s="6">
        <v>40</v>
      </c>
      <c r="F21" s="6">
        <v>300</v>
      </c>
      <c r="G21" s="6">
        <v>40</v>
      </c>
      <c r="H21" s="6">
        <v>340</v>
      </c>
    </row>
    <row r="22" spans="1:8" outlineLevel="3" x14ac:dyDescent="0.6">
      <c r="A22" s="6" t="s">
        <v>201</v>
      </c>
      <c r="B22" s="6" t="s">
        <v>137</v>
      </c>
      <c r="C22" s="6" t="s">
        <v>189</v>
      </c>
      <c r="D22" s="9">
        <v>478000</v>
      </c>
      <c r="E22" s="6">
        <v>19</v>
      </c>
      <c r="F22" s="6">
        <v>143</v>
      </c>
      <c r="G22" s="6">
        <v>20</v>
      </c>
      <c r="H22" s="6">
        <v>163</v>
      </c>
    </row>
    <row r="23" spans="1:8" outlineLevel="3" x14ac:dyDescent="0.6">
      <c r="A23" s="6" t="s">
        <v>202</v>
      </c>
      <c r="B23" s="6" t="s">
        <v>139</v>
      </c>
      <c r="C23" s="6" t="s">
        <v>189</v>
      </c>
      <c r="D23" s="9">
        <v>550000</v>
      </c>
      <c r="E23" s="6">
        <v>22</v>
      </c>
      <c r="F23" s="6">
        <v>165</v>
      </c>
      <c r="G23" s="6">
        <v>20</v>
      </c>
      <c r="H23" s="6">
        <v>185</v>
      </c>
    </row>
    <row r="24" spans="1:8" outlineLevel="3" x14ac:dyDescent="0.6">
      <c r="A24" s="6" t="s">
        <v>204</v>
      </c>
      <c r="B24" s="6" t="s">
        <v>139</v>
      </c>
      <c r="C24" s="6" t="s">
        <v>189</v>
      </c>
      <c r="D24" s="9">
        <v>768000</v>
      </c>
      <c r="E24" s="6">
        <v>31</v>
      </c>
      <c r="F24" s="6">
        <v>230</v>
      </c>
      <c r="G24" s="6">
        <v>30</v>
      </c>
      <c r="H24" s="6">
        <v>260</v>
      </c>
    </row>
    <row r="25" spans="1:8" outlineLevel="2" x14ac:dyDescent="0.6">
      <c r="A25" s="28"/>
      <c r="B25" s="28"/>
      <c r="C25" s="30" t="s">
        <v>291</v>
      </c>
      <c r="D25" s="29"/>
      <c r="E25" s="28"/>
      <c r="F25" s="28"/>
      <c r="G25" s="28"/>
      <c r="H25" s="28">
        <f>SUBTOTAL(1,H17:H24)</f>
        <v>255.875</v>
      </c>
    </row>
    <row r="26" spans="1:8" outlineLevel="1" x14ac:dyDescent="0.6">
      <c r="A26" s="28"/>
      <c r="B26" s="28"/>
      <c r="C26" s="30" t="s">
        <v>286</v>
      </c>
      <c r="D26" s="29">
        <f>SUBTOTAL(9,D17:D24)</f>
        <v>5992000</v>
      </c>
      <c r="E26" s="28">
        <f>SUBTOTAL(9,E17:E24)</f>
        <v>240</v>
      </c>
      <c r="F26" s="28"/>
      <c r="G26" s="28"/>
      <c r="H26" s="28"/>
    </row>
    <row r="27" spans="1:8" x14ac:dyDescent="0.6">
      <c r="A27" s="28"/>
      <c r="B27" s="28"/>
      <c r="C27" s="30" t="s">
        <v>292</v>
      </c>
      <c r="D27" s="29"/>
      <c r="E27" s="28"/>
      <c r="F27" s="28"/>
      <c r="G27" s="28"/>
      <c r="H27" s="28">
        <f>SUBTOTAL(1,H4:H24)</f>
        <v>385.33333333333331</v>
      </c>
    </row>
    <row r="28" spans="1:8" x14ac:dyDescent="0.6">
      <c r="A28" s="28"/>
      <c r="B28" s="28"/>
      <c r="C28" s="30" t="s">
        <v>287</v>
      </c>
      <c r="D28" s="29">
        <f>SUBTOTAL(9,D4:D24)</f>
        <v>16970000</v>
      </c>
      <c r="E28" s="28">
        <f>SUBTOTAL(9,E4:E24)</f>
        <v>679</v>
      </c>
      <c r="F28" s="28"/>
      <c r="G28" s="28"/>
      <c r="H28" s="28"/>
    </row>
  </sheetData>
  <sortState xmlns:xlrd2="http://schemas.microsoft.com/office/spreadsheetml/2017/richdata2" ref="A4:H24">
    <sortCondition ref="C12:C24"/>
  </sortState>
  <mergeCells count="1">
    <mergeCell ref="A1:H1"/>
  </mergeCells>
  <phoneticPr fontId="1" type="noConversion"/>
  <pageMargins left="0.7" right="0.7" top="0.75" bottom="0.75" header="0.3" footer="0.3"/>
  <tableParts count="1">
    <tablePart r:id="rId1"/>
  </tableParts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6015D3-D7EB-4691-853E-B0059126ED76}">
  <dimension ref="A1:E14"/>
  <sheetViews>
    <sheetView topLeftCell="D1" workbookViewId="0">
      <selection activeCell="J14" sqref="J14"/>
    </sheetView>
  </sheetViews>
  <sheetFormatPr defaultRowHeight="16.899999999999999" x14ac:dyDescent="0.6"/>
  <cols>
    <col min="1" max="1" width="16.25" bestFit="1" customWidth="1"/>
  </cols>
  <sheetData>
    <row r="1" spans="1:5" ht="20.65" x14ac:dyDescent="0.6">
      <c r="A1" s="16" t="s">
        <v>205</v>
      </c>
      <c r="B1" s="16"/>
      <c r="C1" s="16"/>
      <c r="D1" s="16"/>
      <c r="E1" s="16"/>
    </row>
    <row r="3" spans="1:5" x14ac:dyDescent="0.6">
      <c r="A3" s="6" t="s">
        <v>206</v>
      </c>
      <c r="B3" s="6" t="s">
        <v>207</v>
      </c>
      <c r="C3" s="6" t="s">
        <v>208</v>
      </c>
      <c r="D3" s="6" t="s">
        <v>209</v>
      </c>
      <c r="E3" s="6" t="s">
        <v>210</v>
      </c>
    </row>
    <row r="4" spans="1:5" x14ac:dyDescent="0.6">
      <c r="A4" s="6" t="s">
        <v>211</v>
      </c>
      <c r="B4" s="24">
        <v>1524</v>
      </c>
      <c r="C4" s="24">
        <v>1692</v>
      </c>
      <c r="D4" s="24">
        <v>1774</v>
      </c>
      <c r="E4" s="24">
        <v>1663</v>
      </c>
    </row>
    <row r="5" spans="1:5" x14ac:dyDescent="0.6">
      <c r="A5" s="6" t="s">
        <v>212</v>
      </c>
      <c r="B5" s="24">
        <v>1035</v>
      </c>
      <c r="C5" s="24">
        <v>1149</v>
      </c>
      <c r="D5" s="24">
        <v>1165</v>
      </c>
      <c r="E5" s="24">
        <v>1116</v>
      </c>
    </row>
    <row r="6" spans="1:5" x14ac:dyDescent="0.6">
      <c r="A6" s="6" t="s">
        <v>213</v>
      </c>
      <c r="B6" s="24">
        <v>1122</v>
      </c>
      <c r="C6" s="24">
        <v>1245</v>
      </c>
      <c r="D6" s="24">
        <v>1274</v>
      </c>
      <c r="E6" s="24">
        <v>1214</v>
      </c>
    </row>
    <row r="7" spans="1:5" x14ac:dyDescent="0.6">
      <c r="A7" s="6" t="s">
        <v>214</v>
      </c>
      <c r="B7" s="24">
        <v>1359</v>
      </c>
      <c r="C7" s="24">
        <v>1508</v>
      </c>
      <c r="D7" s="24">
        <v>1569</v>
      </c>
      <c r="E7" s="24">
        <v>1479</v>
      </c>
    </row>
    <row r="8" spans="1:5" x14ac:dyDescent="0.6">
      <c r="A8" s="6" t="s">
        <v>215</v>
      </c>
      <c r="B8" s="24">
        <v>1245</v>
      </c>
      <c r="C8" s="24">
        <v>1382</v>
      </c>
      <c r="D8" s="24">
        <v>1427</v>
      </c>
      <c r="E8" s="24">
        <v>1351</v>
      </c>
    </row>
    <row r="9" spans="1:5" x14ac:dyDescent="0.6">
      <c r="A9" s="6" t="s">
        <v>216</v>
      </c>
      <c r="B9" s="24">
        <v>1782</v>
      </c>
      <c r="C9" s="24">
        <v>1978</v>
      </c>
      <c r="D9" s="24">
        <v>2095</v>
      </c>
      <c r="E9" s="24">
        <v>1952</v>
      </c>
    </row>
    <row r="10" spans="1:5" x14ac:dyDescent="0.6">
      <c r="A10" s="6" t="s">
        <v>217</v>
      </c>
      <c r="B10" s="24">
        <v>1269</v>
      </c>
      <c r="C10" s="24">
        <v>1409</v>
      </c>
      <c r="D10" s="24">
        <v>1457</v>
      </c>
      <c r="E10" s="24">
        <v>1378</v>
      </c>
    </row>
    <row r="11" spans="1:5" x14ac:dyDescent="0.6">
      <c r="A11" s="6" t="s">
        <v>218</v>
      </c>
      <c r="B11" s="24">
        <v>2047</v>
      </c>
      <c r="C11" s="24">
        <v>2272</v>
      </c>
      <c r="D11" s="24">
        <v>2425</v>
      </c>
      <c r="E11" s="24">
        <v>2248</v>
      </c>
    </row>
    <row r="12" spans="1:5" x14ac:dyDescent="0.6">
      <c r="A12" s="6" t="s">
        <v>219</v>
      </c>
      <c r="B12" s="24">
        <v>1863</v>
      </c>
      <c r="C12" s="24">
        <v>2068</v>
      </c>
      <c r="D12" s="24">
        <v>2196</v>
      </c>
      <c r="E12" s="24">
        <v>2042</v>
      </c>
    </row>
    <row r="13" spans="1:5" x14ac:dyDescent="0.6">
      <c r="A13" s="6" t="s">
        <v>220</v>
      </c>
      <c r="B13" s="24">
        <v>1351</v>
      </c>
      <c r="C13" s="24">
        <v>1500</v>
      </c>
      <c r="D13" s="24">
        <v>1559</v>
      </c>
      <c r="E13" s="24">
        <v>1470</v>
      </c>
    </row>
    <row r="14" spans="1:5" x14ac:dyDescent="0.6">
      <c r="A14" s="6" t="s">
        <v>128</v>
      </c>
      <c r="B14" s="24">
        <f>SUM(B4:B13)</f>
        <v>14597</v>
      </c>
      <c r="C14" s="24">
        <f t="shared" ref="C14:E14" si="0">SUM(C4:C13)</f>
        <v>16203</v>
      </c>
      <c r="D14" s="24">
        <f t="shared" si="0"/>
        <v>16941</v>
      </c>
      <c r="E14" s="24">
        <f t="shared" si="0"/>
        <v>15913</v>
      </c>
    </row>
  </sheetData>
  <mergeCells count="1">
    <mergeCell ref="A1:E1"/>
  </mergeCells>
  <phoneticPr fontId="1" type="noConversion"/>
  <pageMargins left="0.7" right="0.7" top="0.75" bottom="0.75" header="0.3" footer="0.3"/>
  <drawing r:id="rId1"/>
  <legacyDrawing r:id="rId2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3073" r:id="rId3" name="Button 1">
              <controlPr defaultSize="0" print="0" autoFill="0" autoPict="0" macro="[0]!합계">
                <anchor moveWithCells="1" sizeWithCells="1">
                  <from>
                    <xdr:col>6</xdr:col>
                    <xdr:colOff>0</xdr:colOff>
                    <xdr:row>2</xdr:row>
                    <xdr:rowOff>0</xdr:rowOff>
                  </from>
                  <to>
                    <xdr:col>7</xdr:col>
                    <xdr:colOff>0</xdr:colOff>
                    <xdr:row>4</xdr:row>
                    <xdr:rowOff>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AF3BA1-4B3D-4054-B67D-E65B64F89924}">
  <dimension ref="A1:E13"/>
  <sheetViews>
    <sheetView topLeftCell="A16" zoomScale="85" zoomScaleNormal="85" workbookViewId="0">
      <selection activeCell="J14" sqref="J14"/>
    </sheetView>
  </sheetViews>
  <sheetFormatPr defaultRowHeight="16.899999999999999" x14ac:dyDescent="0.6"/>
  <cols>
    <col min="1" max="1" width="8.8125" bestFit="1" customWidth="1"/>
  </cols>
  <sheetData>
    <row r="1" spans="1:5" ht="20.65" x14ac:dyDescent="0.6">
      <c r="A1" s="16" t="s">
        <v>221</v>
      </c>
      <c r="B1" s="16"/>
      <c r="C1" s="16"/>
      <c r="D1" s="16"/>
      <c r="E1" s="16"/>
    </row>
    <row r="2" spans="1:5" x14ac:dyDescent="0.6">
      <c r="E2" s="13" t="s">
        <v>222</v>
      </c>
    </row>
    <row r="3" spans="1:5" x14ac:dyDescent="0.6">
      <c r="A3" s="6" t="s">
        <v>223</v>
      </c>
      <c r="B3" s="6" t="s">
        <v>224</v>
      </c>
      <c r="C3" s="6" t="s">
        <v>225</v>
      </c>
      <c r="D3" s="6" t="s">
        <v>226</v>
      </c>
      <c r="E3" s="6" t="s">
        <v>227</v>
      </c>
    </row>
    <row r="4" spans="1:5" x14ac:dyDescent="0.6">
      <c r="A4" s="6" t="s">
        <v>228</v>
      </c>
      <c r="B4" s="6" t="s">
        <v>229</v>
      </c>
      <c r="C4" s="14">
        <v>45</v>
      </c>
      <c r="D4" s="14">
        <v>1000</v>
      </c>
      <c r="E4" s="14">
        <f t="shared" ref="E4:E13" si="0">C4*D4</f>
        <v>45000</v>
      </c>
    </row>
    <row r="5" spans="1:5" x14ac:dyDescent="0.6">
      <c r="A5" s="6" t="s">
        <v>228</v>
      </c>
      <c r="B5" s="6" t="s">
        <v>230</v>
      </c>
      <c r="C5" s="14">
        <v>45</v>
      </c>
      <c r="D5" s="14">
        <v>1500</v>
      </c>
      <c r="E5" s="14">
        <f t="shared" si="0"/>
        <v>67500</v>
      </c>
    </row>
    <row r="6" spans="1:5" x14ac:dyDescent="0.6">
      <c r="A6" s="6" t="s">
        <v>231</v>
      </c>
      <c r="B6" s="6" t="s">
        <v>229</v>
      </c>
      <c r="C6" s="14">
        <v>75</v>
      </c>
      <c r="D6" s="14">
        <v>2000</v>
      </c>
      <c r="E6" s="14">
        <f t="shared" si="0"/>
        <v>150000</v>
      </c>
    </row>
    <row r="7" spans="1:5" x14ac:dyDescent="0.6">
      <c r="A7" s="6" t="s">
        <v>231</v>
      </c>
      <c r="B7" s="6" t="s">
        <v>230</v>
      </c>
      <c r="C7" s="14">
        <v>75</v>
      </c>
      <c r="D7" s="14">
        <v>2500</v>
      </c>
      <c r="E7" s="14">
        <f t="shared" si="0"/>
        <v>187500</v>
      </c>
    </row>
    <row r="8" spans="1:5" x14ac:dyDescent="0.6">
      <c r="A8" s="6" t="s">
        <v>232</v>
      </c>
      <c r="B8" s="6" t="s">
        <v>229</v>
      </c>
      <c r="C8" s="14">
        <v>150</v>
      </c>
      <c r="D8" s="14">
        <v>2800</v>
      </c>
      <c r="E8" s="14">
        <f t="shared" si="0"/>
        <v>420000</v>
      </c>
    </row>
    <row r="9" spans="1:5" x14ac:dyDescent="0.6">
      <c r="A9" s="6" t="s">
        <v>232</v>
      </c>
      <c r="B9" s="6" t="s">
        <v>230</v>
      </c>
      <c r="C9" s="14">
        <v>150</v>
      </c>
      <c r="D9" s="14">
        <v>2400</v>
      </c>
      <c r="E9" s="14">
        <f t="shared" si="0"/>
        <v>360000</v>
      </c>
    </row>
    <row r="10" spans="1:5" x14ac:dyDescent="0.6">
      <c r="A10" s="6" t="s">
        <v>233</v>
      </c>
      <c r="B10" s="6" t="s">
        <v>229</v>
      </c>
      <c r="C10" s="14">
        <v>270</v>
      </c>
      <c r="D10" s="14">
        <v>1800</v>
      </c>
      <c r="E10" s="14">
        <f t="shared" si="0"/>
        <v>486000</v>
      </c>
    </row>
    <row r="11" spans="1:5" x14ac:dyDescent="0.6">
      <c r="A11" s="6" t="s">
        <v>233</v>
      </c>
      <c r="B11" s="6" t="s">
        <v>230</v>
      </c>
      <c r="C11" s="14">
        <v>270</v>
      </c>
      <c r="D11" s="14">
        <v>3500</v>
      </c>
      <c r="E11" s="14">
        <f t="shared" si="0"/>
        <v>945000</v>
      </c>
    </row>
    <row r="12" spans="1:5" x14ac:dyDescent="0.6">
      <c r="A12" s="6" t="s">
        <v>234</v>
      </c>
      <c r="B12" s="6" t="s">
        <v>229</v>
      </c>
      <c r="C12" s="14">
        <v>120</v>
      </c>
      <c r="D12" s="14">
        <v>2500</v>
      </c>
      <c r="E12" s="14">
        <f t="shared" si="0"/>
        <v>300000</v>
      </c>
    </row>
    <row r="13" spans="1:5" x14ac:dyDescent="0.6">
      <c r="A13" s="6" t="s">
        <v>234</v>
      </c>
      <c r="B13" s="6" t="s">
        <v>230</v>
      </c>
      <c r="C13" s="14">
        <v>120</v>
      </c>
      <c r="D13" s="14">
        <v>2600</v>
      </c>
      <c r="E13" s="14">
        <f t="shared" si="0"/>
        <v>312000</v>
      </c>
    </row>
  </sheetData>
  <mergeCells count="1">
    <mergeCell ref="A1:E1"/>
  </mergeCells>
  <phoneticPr fontId="1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8</vt:i4>
      </vt:variant>
      <vt:variant>
        <vt:lpstr>이름 지정된 범위</vt:lpstr>
      </vt:variant>
      <vt:variant>
        <vt:i4>1</vt:i4>
      </vt:variant>
    </vt:vector>
  </HeadingPairs>
  <TitlesOfParts>
    <vt:vector size="9" baseType="lpstr">
      <vt:lpstr>기본작업-1</vt:lpstr>
      <vt:lpstr>기본작업-2</vt:lpstr>
      <vt:lpstr>기본작업-3</vt:lpstr>
      <vt:lpstr>계산작업</vt:lpstr>
      <vt:lpstr>분석작업-1</vt:lpstr>
      <vt:lpstr>분석작업-2</vt:lpstr>
      <vt:lpstr>매크로작업</vt:lpstr>
      <vt:lpstr>차트작업</vt:lpstr>
      <vt:lpstr>계좌번호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시나공</dc:creator>
  <cp:lastModifiedBy>준영 정</cp:lastModifiedBy>
  <dcterms:created xsi:type="dcterms:W3CDTF">2023-04-27T08:01:32Z</dcterms:created>
  <dcterms:modified xsi:type="dcterms:W3CDTF">2025-02-07T05:36:49Z</dcterms:modified>
</cp:coreProperties>
</file>