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nakang\Documents\"/>
    </mc:Choice>
  </mc:AlternateContent>
  <xr:revisionPtr revIDLastSave="0" documentId="8_{AE2BFA98-D231-4276-92A1-F869F5A67EDC}" xr6:coauthVersionLast="47" xr6:coauthVersionMax="47" xr10:uidLastSave="{00000000-0000-0000-0000-000000000000}"/>
  <bookViews>
    <workbookView xWindow="1110" yWindow="1695" windowWidth="15840" windowHeight="9585" xr2:uid="{E0EEE82E-5980-4962-8E65-7CB55F4374AB}"/>
  </bookViews>
  <sheets>
    <sheet name="제1작업" sheetId="1" r:id="rId1"/>
    <sheet name="제2작업" sheetId="2" r:id="rId2"/>
    <sheet name="제3작업" sheetId="3" r:id="rId3"/>
    <sheet name="제4작업" sheetId="4" r:id="rId4"/>
  </sheets>
  <definedNames>
    <definedName name="_xlnm._FilterDatabase" localSheetId="1" hidden="1">제2작업!$B$2:$H$10</definedName>
    <definedName name="_xlnm.Criteria" localSheetId="1">제2작업!$B$14:$C$16</definedName>
    <definedName name="_xlnm.Extract" localSheetId="1">제2작업!$B$18:$E$18</definedName>
    <definedName name="중고가">제1작업!$F$5:$F$12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F10" i="3"/>
  <c r="F5" i="3"/>
  <c r="F17" i="3" s="1"/>
  <c r="E16" i="3"/>
  <c r="E11" i="3"/>
  <c r="E6" i="3"/>
  <c r="E18" i="3" s="1"/>
  <c r="H11" i="2"/>
  <c r="J14" i="1"/>
  <c r="J13" i="1"/>
  <c r="E14" i="1"/>
  <c r="J6" i="1"/>
  <c r="J7" i="1"/>
  <c r="J8" i="1"/>
  <c r="J9" i="1"/>
  <c r="J10" i="1"/>
  <c r="J11" i="1"/>
  <c r="J12" i="1"/>
  <c r="J5" i="1"/>
  <c r="I6" i="1"/>
  <c r="I7" i="1"/>
  <c r="I8" i="1"/>
  <c r="I9" i="1"/>
  <c r="I10" i="1"/>
  <c r="I11" i="1"/>
  <c r="I12" i="1"/>
  <c r="I5" i="1"/>
</calcChain>
</file>

<file path=xl/sharedStrings.xml><?xml version="1.0" encoding="utf-8"?>
<sst xmlns="http://schemas.openxmlformats.org/spreadsheetml/2006/main" count="146" uniqueCount="48">
  <si>
    <t>관리코드</t>
    <phoneticPr fontId="3" type="noConversion"/>
  </si>
  <si>
    <t>모델명</t>
    <phoneticPr fontId="3" type="noConversion"/>
  </si>
  <si>
    <t>연료</t>
    <phoneticPr fontId="3" type="noConversion"/>
  </si>
  <si>
    <t>제조사</t>
    <phoneticPr fontId="3" type="noConversion"/>
  </si>
  <si>
    <t>중고가
(만원)</t>
    <phoneticPr fontId="3" type="noConversion"/>
  </si>
  <si>
    <t>연비
(km/L)</t>
    <phoneticPr fontId="3" type="noConversion"/>
  </si>
  <si>
    <t>주행기록</t>
    <phoneticPr fontId="3" type="noConversion"/>
  </si>
  <si>
    <t>연비 순위</t>
    <phoneticPr fontId="3" type="noConversion"/>
  </si>
  <si>
    <t>직영점</t>
    <phoneticPr fontId="3" type="noConversion"/>
  </si>
  <si>
    <t>HD1-002</t>
  </si>
  <si>
    <t>HD1-002</t>
    <phoneticPr fontId="3" type="noConversion"/>
  </si>
  <si>
    <t>KA2-102</t>
    <phoneticPr fontId="3" type="noConversion"/>
  </si>
  <si>
    <t>CB2-002</t>
    <phoneticPr fontId="3" type="noConversion"/>
  </si>
  <si>
    <t>SY1-054</t>
    <phoneticPr fontId="3" type="noConversion"/>
  </si>
  <si>
    <t>RN4-101</t>
    <phoneticPr fontId="3" type="noConversion"/>
  </si>
  <si>
    <t>KA3-003</t>
    <phoneticPr fontId="3" type="noConversion"/>
  </si>
  <si>
    <t>HD2-006</t>
    <phoneticPr fontId="3" type="noConversion"/>
  </si>
  <si>
    <t>HD4-001</t>
    <phoneticPr fontId="3" type="noConversion"/>
  </si>
  <si>
    <t>하이브리드 차량 연비(km/L) 평균</t>
    <phoneticPr fontId="3" type="noConversion"/>
  </si>
  <si>
    <t>가솔린 차량의 주행기록 합계</t>
    <phoneticPr fontId="3" type="noConversion"/>
  </si>
  <si>
    <t>두 번째로 높은 중고가(만원)</t>
    <phoneticPr fontId="3" type="noConversion"/>
  </si>
  <si>
    <t>쏘나타 뉴 라이즈</t>
    <phoneticPr fontId="3" type="noConversion"/>
  </si>
  <si>
    <t>나로</t>
    <phoneticPr fontId="3" type="noConversion"/>
  </si>
  <si>
    <t>이쿼녹스</t>
    <phoneticPr fontId="3" type="noConversion"/>
  </si>
  <si>
    <t>티볼리 아머</t>
    <phoneticPr fontId="3" type="noConversion"/>
  </si>
  <si>
    <t>QM3</t>
    <phoneticPr fontId="3" type="noConversion"/>
  </si>
  <si>
    <t>더 뉴 카니발</t>
    <phoneticPr fontId="3" type="noConversion"/>
  </si>
  <si>
    <t>그랜드 스타렉스</t>
    <phoneticPr fontId="3" type="noConversion"/>
  </si>
  <si>
    <t>그렌저</t>
    <phoneticPr fontId="3" type="noConversion"/>
  </si>
  <si>
    <t>가솔린</t>
    <phoneticPr fontId="3" type="noConversion"/>
  </si>
  <si>
    <t>하이브리드</t>
    <phoneticPr fontId="3" type="noConversion"/>
  </si>
  <si>
    <t>디젤</t>
    <phoneticPr fontId="3" type="noConversion"/>
  </si>
  <si>
    <t>현대</t>
    <phoneticPr fontId="3" type="noConversion"/>
  </si>
  <si>
    <t>기아</t>
    <phoneticPr fontId="3" type="noConversion"/>
  </si>
  <si>
    <t>쉐보레</t>
    <phoneticPr fontId="3" type="noConversion"/>
  </si>
  <si>
    <t>쌍용</t>
    <phoneticPr fontId="3" type="noConversion"/>
  </si>
  <si>
    <t>르노삼성</t>
    <phoneticPr fontId="3" type="noConversion"/>
  </si>
  <si>
    <t>현대 자동차의 연비(km/L) 평균</t>
    <phoneticPr fontId="3" type="noConversion"/>
  </si>
  <si>
    <t>&gt;=100000</t>
    <phoneticPr fontId="3" type="noConversion"/>
  </si>
  <si>
    <t>"K"</t>
    <phoneticPr fontId="3" type="noConversion"/>
  </si>
  <si>
    <t>하이브리드 개수</t>
  </si>
  <si>
    <t>디젤 개수</t>
  </si>
  <si>
    <t>가솔린 개수</t>
  </si>
  <si>
    <t>전체 개수</t>
  </si>
  <si>
    <t>하이브리드 평균</t>
  </si>
  <si>
    <t>디젤 평균</t>
  </si>
  <si>
    <t>가솔린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</si>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</sst>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7" formatCode="#,##0&quot;km&quot;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41" fontId="2" fillId="0" borderId="13" xfId="1" applyFont="1" applyBorder="1" applyAlignment="1">
      <alignment horizontal="center" vertical="center"/>
    </xf>
    <xf numFmtId="41" fontId="2" fillId="0" borderId="1" xfId="1" applyFont="1" applyBorder="1" applyAlignment="1">
      <alignment horizontal="center" vertical="center"/>
    </xf>
    <xf numFmtId="41" fontId="2" fillId="0" borderId="10" xfId="1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177" fontId="2" fillId="0" borderId="13" xfId="1" applyNumberFormat="1" applyFont="1" applyBorder="1" applyAlignment="1">
      <alignment horizontal="right" vertical="center"/>
    </xf>
    <xf numFmtId="177" fontId="2" fillId="0" borderId="1" xfId="1" applyNumberFormat="1" applyFont="1" applyBorder="1" applyAlignment="1">
      <alignment horizontal="right" vertical="center"/>
    </xf>
    <xf numFmtId="177" fontId="2" fillId="0" borderId="10" xfId="1" applyNumberFormat="1" applyFont="1" applyBorder="1" applyAlignment="1">
      <alignment horizontal="right" vertical="center"/>
    </xf>
    <xf numFmtId="177" fontId="2" fillId="0" borderId="14" xfId="1" applyNumberFormat="1" applyFont="1" applyBorder="1" applyAlignment="1">
      <alignment horizontal="right" vertical="center"/>
    </xf>
    <xf numFmtId="177" fontId="2" fillId="0" borderId="5" xfId="1" applyNumberFormat="1" applyFont="1" applyBorder="1" applyAlignment="1">
      <alignment horizontal="right" vertical="center"/>
    </xf>
    <xf numFmtId="41" fontId="2" fillId="0" borderId="7" xfId="1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177" fontId="2" fillId="0" borderId="8" xfId="1" applyNumberFormat="1" applyFont="1" applyBorder="1" applyAlignment="1">
      <alignment horizontal="right" vertical="center"/>
    </xf>
    <xf numFmtId="177" fontId="2" fillId="0" borderId="11" xfId="1" applyNumberFormat="1" applyFon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1" fontId="2" fillId="0" borderId="0" xfId="1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177" fontId="2" fillId="0" borderId="0" xfId="1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3"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 b="1"/>
              <a:t>가솔린 및 디젤 차량 현황</a:t>
            </a:r>
            <a:endParaRPr lang="ko-KR" sz="2000" b="1"/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2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제1작업!$H$4</c:f>
              <c:strCache>
                <c:ptCount val="1"/>
                <c:pt idx="0">
                  <c:v>주행기록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제1작업!$C$5:$C$12</c15:sqref>
                  </c15:fullRef>
                </c:ext>
              </c:extLst>
              <c:f>(제1작업!$C$5,제1작업!$C$7:$C$11)</c:f>
              <c:strCache>
                <c:ptCount val="6"/>
                <c:pt idx="0">
                  <c:v>쏘나타 뉴 라이즈</c:v>
                </c:pt>
                <c:pt idx="1">
                  <c:v>이쿼녹스</c:v>
                </c:pt>
                <c:pt idx="2">
                  <c:v>티볼리 아머</c:v>
                </c:pt>
                <c:pt idx="3">
                  <c:v>QM3</c:v>
                </c:pt>
                <c:pt idx="4">
                  <c:v>더 뉴 카니발</c:v>
                </c:pt>
                <c:pt idx="5">
                  <c:v>그랜드 스타렉스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제1작업!$H$5:$H$12</c15:sqref>
                  </c15:fullRef>
                </c:ext>
              </c:extLst>
              <c:f>(제1작업!$H$5,제1작업!$H$7:$H$11)</c:f>
              <c:numCache>
                <c:formatCode>#,##0"km"</c:formatCode>
                <c:ptCount val="6"/>
                <c:pt idx="0">
                  <c:v>26037</c:v>
                </c:pt>
                <c:pt idx="1">
                  <c:v>133411</c:v>
                </c:pt>
                <c:pt idx="2">
                  <c:v>96300</c:v>
                </c:pt>
                <c:pt idx="3">
                  <c:v>97803</c:v>
                </c:pt>
                <c:pt idx="4">
                  <c:v>71715</c:v>
                </c:pt>
                <c:pt idx="5">
                  <c:v>7692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80-4C68-84F0-4B16638BC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614228751"/>
        <c:axId val="1614229231"/>
      </c:barChart>
      <c:lineChart>
        <c:grouping val="standard"/>
        <c:varyColors val="0"/>
        <c:ser>
          <c:idx val="0"/>
          <c:order val="0"/>
          <c:tx>
            <c:v>연비(km/L)</c:v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12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12700">
                <a:solidFill>
                  <a:schemeClr val="lt2"/>
                </a:solidFill>
                <a:round/>
              </a:ln>
              <a:effectLst/>
            </c:spPr>
          </c:marker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80-4C68-84F0-4B16638BCD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2"/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제1작업!$C$5:$C$12</c15:sqref>
                  </c15:fullRef>
                </c:ext>
              </c:extLst>
              <c:f>(제1작업!$C$5,제1작업!$C$7:$C$11)</c:f>
              <c:strCache>
                <c:ptCount val="6"/>
                <c:pt idx="0">
                  <c:v>쏘나타 뉴 라이즈</c:v>
                </c:pt>
                <c:pt idx="1">
                  <c:v>이쿼녹스</c:v>
                </c:pt>
                <c:pt idx="2">
                  <c:v>티볼리 아머</c:v>
                </c:pt>
                <c:pt idx="3">
                  <c:v>QM3</c:v>
                </c:pt>
                <c:pt idx="4">
                  <c:v>더 뉴 카니발</c:v>
                </c:pt>
                <c:pt idx="5">
                  <c:v>그랜드 스타렉스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제1작업!$G$5:$G$12</c15:sqref>
                  </c15:fullRef>
                </c:ext>
              </c:extLst>
              <c:f>(제1작업!$G$5,제1작업!$G$7:$G$11)</c:f>
              <c:numCache>
                <c:formatCode>General</c:formatCode>
                <c:ptCount val="6"/>
                <c:pt idx="0">
                  <c:v>16.100000000000001</c:v>
                </c:pt>
                <c:pt idx="1">
                  <c:v>13.3</c:v>
                </c:pt>
                <c:pt idx="2">
                  <c:v>14.2</c:v>
                </c:pt>
                <c:pt idx="3">
                  <c:v>17.3</c:v>
                </c:pt>
                <c:pt idx="4">
                  <c:v>11.4</c:v>
                </c:pt>
                <c:pt idx="5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0-4C68-84F0-4B16638BC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831455"/>
        <c:axId val="1315822815"/>
      </c:lineChart>
      <c:catAx>
        <c:axId val="1614228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614229231"/>
        <c:crosses val="autoZero"/>
        <c:auto val="1"/>
        <c:lblAlgn val="ctr"/>
        <c:lblOffset val="100"/>
        <c:noMultiLvlLbl val="0"/>
      </c:catAx>
      <c:valAx>
        <c:axId val="1614229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&quot;km&quot;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614228751"/>
        <c:crosses val="autoZero"/>
        <c:crossBetween val="between"/>
      </c:valAx>
      <c:valAx>
        <c:axId val="1315822815"/>
        <c:scaling>
          <c:orientation val="minMax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315831455"/>
        <c:crosses val="max"/>
        <c:crossBetween val="between"/>
        <c:majorUnit val="5"/>
      </c:valAx>
      <c:catAx>
        <c:axId val="13158314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5822815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2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269BF3D-DD81-41BE-901C-CAD62B9ECC3E}">
  <sheetPr/>
  <sheetViews>
    <sheetView zoomScale="5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0</xdr:row>
      <xdr:rowOff>76200</xdr:rowOff>
    </xdr:from>
    <xdr:to>
      <xdr:col>6</xdr:col>
      <xdr:colOff>504825</xdr:colOff>
      <xdr:row>2</xdr:row>
      <xdr:rowOff>190500</xdr:rowOff>
    </xdr:to>
    <xdr:sp macro="" textlink="">
      <xdr:nvSpPr>
        <xdr:cNvPr id="2" name="사각형: 잘린 위쪽 모서리 1">
          <a:extLst>
            <a:ext uri="{FF2B5EF4-FFF2-40B4-BE49-F238E27FC236}">
              <a16:creationId xmlns:a16="http://schemas.microsoft.com/office/drawing/2014/main" id="{501CC29C-E64E-1EC8-6839-5647EB529D9C}"/>
            </a:ext>
          </a:extLst>
        </xdr:cNvPr>
        <xdr:cNvSpPr/>
      </xdr:nvSpPr>
      <xdr:spPr>
        <a:xfrm>
          <a:off x="190500" y="76200"/>
          <a:ext cx="4924425" cy="609600"/>
        </a:xfrm>
        <a:prstGeom prst="snip2SameRect">
          <a:avLst/>
        </a:prstGeom>
        <a:solidFill>
          <a:srgbClr val="FFFF00"/>
        </a:solidFill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신규 등록 중고차 상세 정보</a:t>
          </a:r>
        </a:p>
      </xdr:txBody>
    </xdr:sp>
    <xdr:clientData/>
  </xdr:twoCellAnchor>
  <xdr:twoCellAnchor editAs="oneCell">
    <xdr:from>
      <xdr:col>6</xdr:col>
      <xdr:colOff>819150</xdr:colOff>
      <xdr:row>0</xdr:row>
      <xdr:rowOff>9525</xdr:rowOff>
    </xdr:from>
    <xdr:to>
      <xdr:col>10</xdr:col>
      <xdr:colOff>9525</xdr:colOff>
      <xdr:row>2</xdr:row>
      <xdr:rowOff>219075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73B9D5BC-DEDD-142B-22F4-463DCA228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9525"/>
          <a:ext cx="261937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8983" cy="6078242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C8510D7-2FB4-1ABA-5512-AF114A45A48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0.35668</cdr:x>
      <cdr:y>0.13432</cdr:y>
    </cdr:from>
    <cdr:to>
      <cdr:x>0.49386</cdr:x>
      <cdr:y>0.21267</cdr:y>
    </cdr:to>
    <cdr:sp macro="" textlink="">
      <cdr:nvSpPr>
        <cdr:cNvPr id="2" name="말풍선: 사각형 1">
          <a:extLst xmlns:a="http://schemas.openxmlformats.org/drawingml/2006/main">
            <a:ext uri="{FF2B5EF4-FFF2-40B4-BE49-F238E27FC236}">
              <a16:creationId xmlns:a16="http://schemas.microsoft.com/office/drawing/2014/main" id="{70268CD7-67C5-53C4-7362-E848D1658220}"/>
            </a:ext>
          </a:extLst>
        </cdr:cNvPr>
        <cdr:cNvSpPr/>
      </cdr:nvSpPr>
      <cdr:spPr>
        <a:xfrm xmlns:a="http://schemas.openxmlformats.org/drawingml/2006/main">
          <a:off x="3316742" y="816429"/>
          <a:ext cx="1275669" cy="476250"/>
        </a:xfrm>
        <a:prstGeom xmlns:a="http://schemas.openxmlformats.org/drawingml/2006/main" prst="wedgeRectCallout">
          <a:avLst>
            <a:gd name="adj1" fmla="val -74166"/>
            <a:gd name="adj2" fmla="val 58929"/>
          </a:avLst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 sz="1400" kern="12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소형 </a:t>
          </a:r>
          <a:r>
            <a:rPr lang="en-US" altLang="ko-KR" sz="1400" kern="12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SUV</a:t>
          </a:r>
        </a:p>
        <a:p xmlns:a="http://schemas.openxmlformats.org/drawingml/2006/main">
          <a:pPr algn="ctr"/>
          <a:endParaRPr lang="ko-KR" altLang="en-US" kern="1200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D8387-2E1C-454D-ABEE-117741404588}">
  <dimension ref="B1:J16"/>
  <sheetViews>
    <sheetView tabSelected="1" workbookViewId="0">
      <selection activeCell="K14" sqref="K14"/>
    </sheetView>
  </sheetViews>
  <sheetFormatPr defaultRowHeight="13.5" x14ac:dyDescent="0.3"/>
  <cols>
    <col min="1" max="1" width="1.625" style="1" customWidth="1"/>
    <col min="2" max="2" width="9" style="1"/>
    <col min="3" max="3" width="16.5" style="1" customWidth="1"/>
    <col min="4" max="4" width="10.5" style="1" customWidth="1"/>
    <col min="5" max="5" width="10.875" style="1" customWidth="1"/>
    <col min="6" max="6" width="12" style="1" customWidth="1"/>
    <col min="7" max="7" width="11.25" style="1" customWidth="1"/>
    <col min="8" max="8" width="11.75" style="1" customWidth="1"/>
    <col min="9" max="9" width="11.25" style="1" customWidth="1"/>
    <col min="10" max="10" width="10.75" style="1" customWidth="1"/>
    <col min="11" max="11" width="5.125" style="1" customWidth="1"/>
    <col min="12" max="12" width="10.125" style="1" customWidth="1"/>
    <col min="13" max="14" width="10" style="1" customWidth="1"/>
    <col min="15" max="16384" width="9" style="1"/>
  </cols>
  <sheetData>
    <row r="1" spans="2:10" ht="20.100000000000001" customHeight="1" x14ac:dyDescent="0.3"/>
    <row r="2" spans="2:10" ht="20.100000000000001" customHeight="1" x14ac:dyDescent="0.3"/>
    <row r="3" spans="2:10" ht="19.5" customHeight="1" thickBot="1" x14ac:dyDescent="0.35"/>
    <row r="4" spans="2:10" ht="32.25" customHeight="1" thickBot="1" x14ac:dyDescent="0.35">
      <c r="B4" s="29" t="s">
        <v>0</v>
      </c>
      <c r="C4" s="30" t="s">
        <v>1</v>
      </c>
      <c r="D4" s="30" t="s">
        <v>2</v>
      </c>
      <c r="E4" s="30" t="s">
        <v>3</v>
      </c>
      <c r="F4" s="31" t="s">
        <v>4</v>
      </c>
      <c r="G4" s="31" t="s">
        <v>5</v>
      </c>
      <c r="H4" s="30" t="s">
        <v>6</v>
      </c>
      <c r="I4" s="30" t="s">
        <v>7</v>
      </c>
      <c r="J4" s="32" t="s">
        <v>8</v>
      </c>
    </row>
    <row r="5" spans="2:10" ht="15" customHeight="1" x14ac:dyDescent="0.3">
      <c r="B5" s="2" t="s">
        <v>10</v>
      </c>
      <c r="C5" s="3" t="s">
        <v>21</v>
      </c>
      <c r="D5" s="3" t="s">
        <v>29</v>
      </c>
      <c r="E5" s="3" t="s">
        <v>32</v>
      </c>
      <c r="F5" s="23">
        <v>2870</v>
      </c>
      <c r="G5" s="26">
        <v>16.100000000000001</v>
      </c>
      <c r="H5" s="35">
        <v>26037</v>
      </c>
      <c r="I5" s="3" t="str">
        <f>_xlfn.RANK.EQ(G5,$G$5:$G$12,0)&amp;"위"</f>
        <v>4위</v>
      </c>
      <c r="J5" s="4" t="str">
        <f>IF(MID(B5,3,1)="1","서울",IF(MID(B5,3,1)="2","경기/인천","기타"))</f>
        <v>서울</v>
      </c>
    </row>
    <row r="6" spans="2:10" ht="15" customHeight="1" x14ac:dyDescent="0.3">
      <c r="B6" s="5" t="s">
        <v>11</v>
      </c>
      <c r="C6" s="6" t="s">
        <v>22</v>
      </c>
      <c r="D6" s="6" t="s">
        <v>30</v>
      </c>
      <c r="E6" s="6" t="s">
        <v>33</v>
      </c>
      <c r="F6" s="24">
        <v>2650</v>
      </c>
      <c r="G6" s="27">
        <v>19.5</v>
      </c>
      <c r="H6" s="36">
        <v>94160</v>
      </c>
      <c r="I6" s="3" t="str">
        <f t="shared" ref="I6:I12" si="0">_xlfn.RANK.EQ(G6,$G$5:$G$12,0)&amp;"위"</f>
        <v>1위</v>
      </c>
      <c r="J6" s="4" t="str">
        <f t="shared" ref="J6:J12" si="1">IF(MID(B6,3,1)="1","서울",IF(MID(B6,3,1)="2","경기/인천","기타"))</f>
        <v>경기/인천</v>
      </c>
    </row>
    <row r="7" spans="2:10" ht="15" customHeight="1" x14ac:dyDescent="0.3">
      <c r="B7" s="5" t="s">
        <v>12</v>
      </c>
      <c r="C7" s="6" t="s">
        <v>23</v>
      </c>
      <c r="D7" s="6" t="s">
        <v>31</v>
      </c>
      <c r="E7" s="6" t="s">
        <v>34</v>
      </c>
      <c r="F7" s="24">
        <v>4030</v>
      </c>
      <c r="G7" s="27">
        <v>13.3</v>
      </c>
      <c r="H7" s="36">
        <v>133411</v>
      </c>
      <c r="I7" s="3" t="str">
        <f t="shared" si="0"/>
        <v>6위</v>
      </c>
      <c r="J7" s="4" t="str">
        <f t="shared" si="1"/>
        <v>경기/인천</v>
      </c>
    </row>
    <row r="8" spans="2:10" ht="15" customHeight="1" x14ac:dyDescent="0.3">
      <c r="B8" s="5" t="s">
        <v>13</v>
      </c>
      <c r="C8" s="6" t="s">
        <v>24</v>
      </c>
      <c r="D8" s="6" t="s">
        <v>29</v>
      </c>
      <c r="E8" s="6" t="s">
        <v>35</v>
      </c>
      <c r="F8" s="24">
        <v>2060</v>
      </c>
      <c r="G8" s="27">
        <v>14.2</v>
      </c>
      <c r="H8" s="36">
        <v>96300</v>
      </c>
      <c r="I8" s="3" t="str">
        <f t="shared" si="0"/>
        <v>5위</v>
      </c>
      <c r="J8" s="4" t="str">
        <f t="shared" si="1"/>
        <v>서울</v>
      </c>
    </row>
    <row r="9" spans="2:10" ht="15" customHeight="1" x14ac:dyDescent="0.3">
      <c r="B9" s="5" t="s">
        <v>14</v>
      </c>
      <c r="C9" s="6" t="s">
        <v>25</v>
      </c>
      <c r="D9" s="6" t="s">
        <v>31</v>
      </c>
      <c r="E9" s="6" t="s">
        <v>36</v>
      </c>
      <c r="F9" s="24">
        <v>2100</v>
      </c>
      <c r="G9" s="27">
        <v>17.3</v>
      </c>
      <c r="H9" s="36">
        <v>97803</v>
      </c>
      <c r="I9" s="3" t="str">
        <f t="shared" si="0"/>
        <v>2위</v>
      </c>
      <c r="J9" s="4" t="str">
        <f t="shared" si="1"/>
        <v>기타</v>
      </c>
    </row>
    <row r="10" spans="2:10" ht="15" customHeight="1" x14ac:dyDescent="0.3">
      <c r="B10" s="5" t="s">
        <v>15</v>
      </c>
      <c r="C10" s="6" t="s">
        <v>26</v>
      </c>
      <c r="D10" s="6" t="s">
        <v>29</v>
      </c>
      <c r="E10" s="6" t="s">
        <v>33</v>
      </c>
      <c r="F10" s="24">
        <v>3450</v>
      </c>
      <c r="G10" s="27">
        <v>11.4</v>
      </c>
      <c r="H10" s="36">
        <v>71715</v>
      </c>
      <c r="I10" s="3" t="str">
        <f t="shared" si="0"/>
        <v>7위</v>
      </c>
      <c r="J10" s="4" t="str">
        <f t="shared" si="1"/>
        <v>기타</v>
      </c>
    </row>
    <row r="11" spans="2:10" ht="15" customHeight="1" x14ac:dyDescent="0.3">
      <c r="B11" s="5" t="s">
        <v>16</v>
      </c>
      <c r="C11" s="6" t="s">
        <v>27</v>
      </c>
      <c r="D11" s="6" t="s">
        <v>31</v>
      </c>
      <c r="E11" s="6" t="s">
        <v>32</v>
      </c>
      <c r="F11" s="24">
        <v>4660</v>
      </c>
      <c r="G11" s="27">
        <v>10.9</v>
      </c>
      <c r="H11" s="36">
        <v>7692</v>
      </c>
      <c r="I11" s="3" t="str">
        <f t="shared" si="0"/>
        <v>8위</v>
      </c>
      <c r="J11" s="4" t="str">
        <f t="shared" si="1"/>
        <v>경기/인천</v>
      </c>
    </row>
    <row r="12" spans="2:10" ht="15" customHeight="1" thickBot="1" x14ac:dyDescent="0.35">
      <c r="B12" s="7" t="s">
        <v>17</v>
      </c>
      <c r="C12" s="8" t="s">
        <v>28</v>
      </c>
      <c r="D12" s="8" t="s">
        <v>30</v>
      </c>
      <c r="E12" s="8" t="s">
        <v>32</v>
      </c>
      <c r="F12" s="25">
        <v>3950</v>
      </c>
      <c r="G12" s="28">
        <v>16.2</v>
      </c>
      <c r="H12" s="37">
        <v>117884</v>
      </c>
      <c r="I12" s="3" t="str">
        <f t="shared" si="0"/>
        <v>3위</v>
      </c>
      <c r="J12" s="4" t="str">
        <f t="shared" si="1"/>
        <v>기타</v>
      </c>
    </row>
    <row r="13" spans="2:10" ht="16.5" customHeight="1" x14ac:dyDescent="0.3">
      <c r="B13" s="14" t="s">
        <v>18</v>
      </c>
      <c r="C13" s="15"/>
      <c r="D13" s="16"/>
      <c r="E13" s="9"/>
      <c r="F13" s="20"/>
      <c r="G13" s="22" t="s">
        <v>20</v>
      </c>
      <c r="H13" s="15"/>
      <c r="I13" s="16"/>
      <c r="J13" s="10">
        <f>LARGE(중고가,2)</f>
        <v>4030</v>
      </c>
    </row>
    <row r="14" spans="2:10" ht="30" customHeight="1" thickBot="1" x14ac:dyDescent="0.35">
      <c r="B14" s="17" t="s">
        <v>19</v>
      </c>
      <c r="C14" s="18"/>
      <c r="D14" s="19"/>
      <c r="E14" s="12">
        <f>DSUM(D4:H11,H4,D4:D5)</f>
        <v>194052</v>
      </c>
      <c r="F14" s="21"/>
      <c r="G14" s="33" t="s">
        <v>0</v>
      </c>
      <c r="H14" s="12" t="s">
        <v>9</v>
      </c>
      <c r="I14" s="34" t="s">
        <v>5</v>
      </c>
      <c r="J14" s="13">
        <f>VLOOKUP(H14,B4:G12,6,FALSE)</f>
        <v>16.100000000000001</v>
      </c>
    </row>
    <row r="15" spans="2:10" ht="19.5" customHeight="1" x14ac:dyDescent="0.3"/>
    <row r="16" spans="2:10" ht="35.25" customHeight="1" x14ac:dyDescent="0.3"/>
  </sheetData>
  <mergeCells count="4">
    <mergeCell ref="B13:D13"/>
    <mergeCell ref="B14:D14"/>
    <mergeCell ref="F13:F14"/>
    <mergeCell ref="G13:I13"/>
  </mergeCells>
  <phoneticPr fontId="3" type="noConversion"/>
  <conditionalFormatting sqref="B5:J12">
    <cfRule type="expression" dxfId="2" priority="1">
      <formula>$G5&gt;=16</formula>
    </cfRule>
  </conditionalFormatting>
  <dataValidations count="1">
    <dataValidation type="list" allowBlank="1" showInputMessage="1" showErrorMessage="1" sqref="H14" xr:uid="{5D3B241C-5AD1-408F-988C-C4715CA37850}">
      <formula1>$B$5:$B$12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120D9-BB52-4961-93F9-055D3243D2AF}">
  <dimension ref="B1:H20"/>
  <sheetViews>
    <sheetView topLeftCell="A13" workbookViewId="0">
      <selection activeCell="H22" sqref="H22"/>
    </sheetView>
  </sheetViews>
  <sheetFormatPr defaultRowHeight="16.5" x14ac:dyDescent="0.3"/>
  <cols>
    <col min="1" max="1" width="1.625" customWidth="1"/>
    <col min="2" max="2" width="12.75" customWidth="1"/>
    <col min="3" max="3" width="21.375" customWidth="1"/>
    <col min="4" max="4" width="16.125" customWidth="1"/>
    <col min="8" max="8" width="16.75" customWidth="1"/>
  </cols>
  <sheetData>
    <row r="1" spans="2:8" ht="17.25" thickBot="1" x14ac:dyDescent="0.35"/>
    <row r="2" spans="2:8" ht="27.75" thickBot="1" x14ac:dyDescent="0.35">
      <c r="B2" s="29" t="s">
        <v>0</v>
      </c>
      <c r="C2" s="30" t="s">
        <v>1</v>
      </c>
      <c r="D2" s="30" t="s">
        <v>2</v>
      </c>
      <c r="E2" s="30" t="s">
        <v>3</v>
      </c>
      <c r="F2" s="31" t="s">
        <v>4</v>
      </c>
      <c r="G2" s="31" t="s">
        <v>5</v>
      </c>
      <c r="H2" s="32" t="s">
        <v>6</v>
      </c>
    </row>
    <row r="3" spans="2:8" x14ac:dyDescent="0.3">
      <c r="B3" s="2" t="s">
        <v>10</v>
      </c>
      <c r="C3" s="3" t="s">
        <v>21</v>
      </c>
      <c r="D3" s="3" t="s">
        <v>29</v>
      </c>
      <c r="E3" s="3" t="s">
        <v>32</v>
      </c>
      <c r="F3" s="23">
        <v>2870</v>
      </c>
      <c r="G3" s="26">
        <v>17.900000000000002</v>
      </c>
      <c r="H3" s="38">
        <v>26037</v>
      </c>
    </row>
    <row r="4" spans="2:8" x14ac:dyDescent="0.3">
      <c r="B4" s="5" t="s">
        <v>11</v>
      </c>
      <c r="C4" s="6" t="s">
        <v>22</v>
      </c>
      <c r="D4" s="6" t="s">
        <v>30</v>
      </c>
      <c r="E4" s="6" t="s">
        <v>33</v>
      </c>
      <c r="F4" s="24">
        <v>2650</v>
      </c>
      <c r="G4" s="27">
        <v>19.5</v>
      </c>
      <c r="H4" s="39">
        <v>94160</v>
      </c>
    </row>
    <row r="5" spans="2:8" x14ac:dyDescent="0.3">
      <c r="B5" s="5" t="s">
        <v>12</v>
      </c>
      <c r="C5" s="6" t="s">
        <v>23</v>
      </c>
      <c r="D5" s="6" t="s">
        <v>31</v>
      </c>
      <c r="E5" s="6" t="s">
        <v>34</v>
      </c>
      <c r="F5" s="24">
        <v>4030</v>
      </c>
      <c r="G5" s="27">
        <v>13.3</v>
      </c>
      <c r="H5" s="39">
        <v>133411</v>
      </c>
    </row>
    <row r="6" spans="2:8" x14ac:dyDescent="0.3">
      <c r="B6" s="5" t="s">
        <v>13</v>
      </c>
      <c r="C6" s="6" t="s">
        <v>24</v>
      </c>
      <c r="D6" s="6" t="s">
        <v>29</v>
      </c>
      <c r="E6" s="6" t="s">
        <v>35</v>
      </c>
      <c r="F6" s="24">
        <v>2060</v>
      </c>
      <c r="G6" s="27">
        <v>14.2</v>
      </c>
      <c r="H6" s="39">
        <v>96300</v>
      </c>
    </row>
    <row r="7" spans="2:8" x14ac:dyDescent="0.3">
      <c r="B7" s="5" t="s">
        <v>14</v>
      </c>
      <c r="C7" s="6" t="s">
        <v>25</v>
      </c>
      <c r="D7" s="6" t="s">
        <v>31</v>
      </c>
      <c r="E7" s="6" t="s">
        <v>36</v>
      </c>
      <c r="F7" s="24">
        <v>2100</v>
      </c>
      <c r="G7" s="27">
        <v>17.3</v>
      </c>
      <c r="H7" s="39">
        <v>97803</v>
      </c>
    </row>
    <row r="8" spans="2:8" x14ac:dyDescent="0.3">
      <c r="B8" s="5" t="s">
        <v>15</v>
      </c>
      <c r="C8" s="6" t="s">
        <v>26</v>
      </c>
      <c r="D8" s="6" t="s">
        <v>29</v>
      </c>
      <c r="E8" s="6" t="s">
        <v>33</v>
      </c>
      <c r="F8" s="24">
        <v>3450</v>
      </c>
      <c r="G8" s="27">
        <v>11.4</v>
      </c>
      <c r="H8" s="39">
        <v>71715</v>
      </c>
    </row>
    <row r="9" spans="2:8" x14ac:dyDescent="0.3">
      <c r="B9" s="5" t="s">
        <v>16</v>
      </c>
      <c r="C9" s="6" t="s">
        <v>27</v>
      </c>
      <c r="D9" s="6" t="s">
        <v>31</v>
      </c>
      <c r="E9" s="6" t="s">
        <v>32</v>
      </c>
      <c r="F9" s="24">
        <v>4660</v>
      </c>
      <c r="G9" s="27">
        <v>10.9</v>
      </c>
      <c r="H9" s="39">
        <v>7692</v>
      </c>
    </row>
    <row r="10" spans="2:8" x14ac:dyDescent="0.3">
      <c r="B10" s="7" t="s">
        <v>17</v>
      </c>
      <c r="C10" s="8" t="s">
        <v>28</v>
      </c>
      <c r="D10" s="8" t="s">
        <v>30</v>
      </c>
      <c r="E10" s="8" t="s">
        <v>32</v>
      </c>
      <c r="F10" s="25">
        <v>3950</v>
      </c>
      <c r="G10" s="28">
        <v>16.2</v>
      </c>
      <c r="H10" s="43">
        <v>117884</v>
      </c>
    </row>
    <row r="11" spans="2:8" ht="17.25" thickBot="1" x14ac:dyDescent="0.35">
      <c r="B11" s="44" t="s">
        <v>37</v>
      </c>
      <c r="C11" s="45"/>
      <c r="D11" s="45"/>
      <c r="E11" s="45"/>
      <c r="F11" s="45"/>
      <c r="G11" s="45"/>
      <c r="H11" s="46">
        <f>DAVERAGE(E2:G10,G2,E2:E3)</f>
        <v>15</v>
      </c>
    </row>
    <row r="13" spans="2:8" ht="17.25" thickBot="1" x14ac:dyDescent="0.35"/>
    <row r="14" spans="2:8" ht="17.25" thickBot="1" x14ac:dyDescent="0.35">
      <c r="B14" s="29" t="s">
        <v>0</v>
      </c>
      <c r="C14" s="32" t="s">
        <v>6</v>
      </c>
    </row>
    <row r="15" spans="2:8" x14ac:dyDescent="0.3">
      <c r="B15" t="s">
        <v>39</v>
      </c>
    </row>
    <row r="16" spans="2:8" x14ac:dyDescent="0.3">
      <c r="C16" t="s">
        <v>38</v>
      </c>
    </row>
    <row r="17" spans="2:5" ht="17.25" thickBot="1" x14ac:dyDescent="0.35"/>
    <row r="18" spans="2:5" ht="27.75" thickBot="1" x14ac:dyDescent="0.35">
      <c r="B18" s="30" t="s">
        <v>1</v>
      </c>
      <c r="C18" s="30" t="s">
        <v>2</v>
      </c>
      <c r="D18" s="31" t="s">
        <v>4</v>
      </c>
      <c r="E18" s="31" t="s">
        <v>5</v>
      </c>
    </row>
    <row r="19" spans="2:5" x14ac:dyDescent="0.3">
      <c r="B19" s="6" t="s">
        <v>23</v>
      </c>
      <c r="C19" s="6" t="s">
        <v>31</v>
      </c>
      <c r="D19" s="24">
        <v>4030</v>
      </c>
      <c r="E19" s="27">
        <v>13.3</v>
      </c>
    </row>
    <row r="20" spans="2:5" x14ac:dyDescent="0.3">
      <c r="B20" s="8" t="s">
        <v>28</v>
      </c>
      <c r="C20" s="8" t="s">
        <v>30</v>
      </c>
      <c r="D20" s="25">
        <v>3950</v>
      </c>
      <c r="E20" s="28">
        <v>16.2</v>
      </c>
    </row>
  </sheetData>
  <mergeCells count="1">
    <mergeCell ref="B11:G11"/>
  </mergeCells>
  <phoneticPr fontId="3" type="noConversion"/>
  <conditionalFormatting sqref="B3:H10">
    <cfRule type="expression" dxfId="1" priority="1">
      <formula>$G3&gt;=16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A93ED-0723-41FB-882D-4D5B67326E7D}">
  <dimension ref="B1:H18"/>
  <sheetViews>
    <sheetView workbookViewId="0">
      <selection activeCell="J10" sqref="J10"/>
    </sheetView>
  </sheetViews>
  <sheetFormatPr defaultRowHeight="16.5" x14ac:dyDescent="0.3"/>
  <cols>
    <col min="1" max="1" width="1.625" customWidth="1"/>
    <col min="2" max="2" width="10.75" customWidth="1"/>
    <col min="3" max="3" width="19.875" customWidth="1"/>
    <col min="4" max="4" width="17.875" customWidth="1"/>
    <col min="8" max="8" width="14.375" customWidth="1"/>
  </cols>
  <sheetData>
    <row r="1" spans="2:8" ht="17.25" thickBot="1" x14ac:dyDescent="0.35"/>
    <row r="2" spans="2:8" ht="27.75" thickBot="1" x14ac:dyDescent="0.35">
      <c r="B2" s="29" t="s">
        <v>0</v>
      </c>
      <c r="C2" s="30" t="s">
        <v>1</v>
      </c>
      <c r="D2" s="30" t="s">
        <v>2</v>
      </c>
      <c r="E2" s="30" t="s">
        <v>3</v>
      </c>
      <c r="F2" s="31" t="s">
        <v>4</v>
      </c>
      <c r="G2" s="31" t="s">
        <v>5</v>
      </c>
      <c r="H2" s="32" t="s">
        <v>6</v>
      </c>
    </row>
    <row r="3" spans="2:8" x14ac:dyDescent="0.3">
      <c r="B3" s="2" t="s">
        <v>11</v>
      </c>
      <c r="C3" s="3" t="s">
        <v>22</v>
      </c>
      <c r="D3" s="3" t="s">
        <v>30</v>
      </c>
      <c r="E3" s="3" t="s">
        <v>33</v>
      </c>
      <c r="F3" s="23">
        <v>2650</v>
      </c>
      <c r="G3" s="26">
        <v>19.5</v>
      </c>
      <c r="H3" s="38">
        <v>94160</v>
      </c>
    </row>
    <row r="4" spans="2:8" x14ac:dyDescent="0.3">
      <c r="B4" s="5" t="s">
        <v>17</v>
      </c>
      <c r="C4" s="6" t="s">
        <v>28</v>
      </c>
      <c r="D4" s="6" t="s">
        <v>30</v>
      </c>
      <c r="E4" s="6" t="s">
        <v>32</v>
      </c>
      <c r="F4" s="24">
        <v>3950</v>
      </c>
      <c r="G4" s="27">
        <v>16.2</v>
      </c>
      <c r="H4" s="39">
        <v>117884</v>
      </c>
    </row>
    <row r="5" spans="2:8" x14ac:dyDescent="0.3">
      <c r="B5" s="5"/>
      <c r="C5" s="6"/>
      <c r="D5" s="47" t="s">
        <v>44</v>
      </c>
      <c r="E5" s="6"/>
      <c r="F5" s="24">
        <f>SUBTOTAL(1,F3:F4)</f>
        <v>3300</v>
      </c>
      <c r="G5" s="27"/>
      <c r="H5" s="39"/>
    </row>
    <row r="6" spans="2:8" x14ac:dyDescent="0.3">
      <c r="B6" s="5"/>
      <c r="C6" s="6"/>
      <c r="D6" s="47" t="s">
        <v>40</v>
      </c>
      <c r="E6" s="6">
        <f>SUBTOTAL(3,E3:E4)</f>
        <v>2</v>
      </c>
      <c r="F6" s="24"/>
      <c r="G6" s="27"/>
      <c r="H6" s="39"/>
    </row>
    <row r="7" spans="2:8" x14ac:dyDescent="0.3">
      <c r="B7" s="5" t="s">
        <v>12</v>
      </c>
      <c r="C7" s="6" t="s">
        <v>23</v>
      </c>
      <c r="D7" s="6" t="s">
        <v>31</v>
      </c>
      <c r="E7" s="6" t="s">
        <v>34</v>
      </c>
      <c r="F7" s="24">
        <v>4030</v>
      </c>
      <c r="G7" s="27">
        <v>13.3</v>
      </c>
      <c r="H7" s="39">
        <v>133411</v>
      </c>
    </row>
    <row r="8" spans="2:8" x14ac:dyDescent="0.3">
      <c r="B8" s="5" t="s">
        <v>14</v>
      </c>
      <c r="C8" s="6" t="s">
        <v>25</v>
      </c>
      <c r="D8" s="6" t="s">
        <v>31</v>
      </c>
      <c r="E8" s="6" t="s">
        <v>36</v>
      </c>
      <c r="F8" s="24">
        <v>2100</v>
      </c>
      <c r="G8" s="27">
        <v>17.3</v>
      </c>
      <c r="H8" s="39">
        <v>97803</v>
      </c>
    </row>
    <row r="9" spans="2:8" x14ac:dyDescent="0.3">
      <c r="B9" s="5" t="s">
        <v>16</v>
      </c>
      <c r="C9" s="6" t="s">
        <v>27</v>
      </c>
      <c r="D9" s="6" t="s">
        <v>31</v>
      </c>
      <c r="E9" s="6" t="s">
        <v>32</v>
      </c>
      <c r="F9" s="24">
        <v>4660</v>
      </c>
      <c r="G9" s="27">
        <v>10.9</v>
      </c>
      <c r="H9" s="39">
        <v>7692</v>
      </c>
    </row>
    <row r="10" spans="2:8" x14ac:dyDescent="0.3">
      <c r="B10" s="5"/>
      <c r="C10" s="6"/>
      <c r="D10" s="47" t="s">
        <v>45</v>
      </c>
      <c r="E10" s="6"/>
      <c r="F10" s="24">
        <f>SUBTOTAL(1,F7:F9)</f>
        <v>3596.6666666666665</v>
      </c>
      <c r="G10" s="27"/>
      <c r="H10" s="39"/>
    </row>
    <row r="11" spans="2:8" x14ac:dyDescent="0.3">
      <c r="B11" s="5"/>
      <c r="C11" s="6"/>
      <c r="D11" s="47" t="s">
        <v>41</v>
      </c>
      <c r="E11" s="6">
        <f>SUBTOTAL(3,E7:E9)</f>
        <v>3</v>
      </c>
      <c r="F11" s="24"/>
      <c r="G11" s="27"/>
      <c r="H11" s="39"/>
    </row>
    <row r="12" spans="2:8" x14ac:dyDescent="0.3">
      <c r="B12" s="5" t="s">
        <v>10</v>
      </c>
      <c r="C12" s="6" t="s">
        <v>21</v>
      </c>
      <c r="D12" s="6" t="s">
        <v>29</v>
      </c>
      <c r="E12" s="6" t="s">
        <v>32</v>
      </c>
      <c r="F12" s="24">
        <v>2870</v>
      </c>
      <c r="G12" s="27">
        <v>16.100000000000001</v>
      </c>
      <c r="H12" s="39">
        <v>26037</v>
      </c>
    </row>
    <row r="13" spans="2:8" x14ac:dyDescent="0.3">
      <c r="B13" s="5" t="s">
        <v>13</v>
      </c>
      <c r="C13" s="6" t="s">
        <v>24</v>
      </c>
      <c r="D13" s="6" t="s">
        <v>29</v>
      </c>
      <c r="E13" s="6" t="s">
        <v>35</v>
      </c>
      <c r="F13" s="24">
        <v>2060</v>
      </c>
      <c r="G13" s="27">
        <v>14.2</v>
      </c>
      <c r="H13" s="39">
        <v>96300</v>
      </c>
    </row>
    <row r="14" spans="2:8" ht="17.25" thickBot="1" x14ac:dyDescent="0.35">
      <c r="B14" s="11" t="s">
        <v>15</v>
      </c>
      <c r="C14" s="12" t="s">
        <v>26</v>
      </c>
      <c r="D14" s="12" t="s">
        <v>29</v>
      </c>
      <c r="E14" s="12" t="s">
        <v>33</v>
      </c>
      <c r="F14" s="40">
        <v>3450</v>
      </c>
      <c r="G14" s="41">
        <v>11.4</v>
      </c>
      <c r="H14" s="42">
        <v>71715</v>
      </c>
    </row>
    <row r="15" spans="2:8" x14ac:dyDescent="0.3">
      <c r="B15" s="48"/>
      <c r="C15" s="48"/>
      <c r="D15" s="52" t="s">
        <v>46</v>
      </c>
      <c r="E15" s="48"/>
      <c r="F15" s="49">
        <f>SUBTOTAL(1,F12:F14)</f>
        <v>2793.3333333333335</v>
      </c>
      <c r="G15" s="50"/>
      <c r="H15" s="51"/>
    </row>
    <row r="16" spans="2:8" x14ac:dyDescent="0.3">
      <c r="B16" s="48"/>
      <c r="C16" s="48"/>
      <c r="D16" s="52" t="s">
        <v>42</v>
      </c>
      <c r="E16" s="48">
        <f>SUBTOTAL(3,E12:E14)</f>
        <v>3</v>
      </c>
      <c r="F16" s="49"/>
      <c r="G16" s="50"/>
      <c r="H16" s="51"/>
    </row>
    <row r="17" spans="2:8" x14ac:dyDescent="0.3">
      <c r="B17" s="48"/>
      <c r="C17" s="48"/>
      <c r="D17" s="52" t="s">
        <v>47</v>
      </c>
      <c r="E17" s="48"/>
      <c r="F17" s="49">
        <f>SUBTOTAL(1,F3:F14)</f>
        <v>3221.25</v>
      </c>
      <c r="G17" s="50"/>
      <c r="H17" s="51"/>
    </row>
    <row r="18" spans="2:8" x14ac:dyDescent="0.3">
      <c r="B18" s="48"/>
      <c r="C18" s="48"/>
      <c r="D18" s="52" t="s">
        <v>43</v>
      </c>
      <c r="E18" s="48">
        <f>SUBTOTAL(3,E3:E14)</f>
        <v>8</v>
      </c>
      <c r="F18" s="49"/>
      <c r="G18" s="50"/>
      <c r="H18" s="51"/>
    </row>
  </sheetData>
  <sortState xmlns:xlrd2="http://schemas.microsoft.com/office/spreadsheetml/2017/richdata2" ref="B3:H14">
    <sortCondition descending="1" ref="D2:D14"/>
  </sortState>
  <phoneticPr fontId="3" type="noConversion"/>
  <conditionalFormatting sqref="B3:H18">
    <cfRule type="expression" dxfId="0" priority="1">
      <formula>$G3&gt;=16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중고가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휘언 이</dc:creator>
  <cp:lastModifiedBy>휘언 이</cp:lastModifiedBy>
  <dcterms:created xsi:type="dcterms:W3CDTF">2025-08-13T03:05:43Z</dcterms:created>
  <dcterms:modified xsi:type="dcterms:W3CDTF">2025-08-13T04:23:53Z</dcterms:modified>
</cp:coreProperties>
</file>