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2023 ITQ OA Master\ITQ엑셀_실습예제\기출\"/>
    </mc:Choice>
  </mc:AlternateContent>
  <xr:revisionPtr revIDLastSave="0" documentId="13_ncr:1_{1B7C4B3B-2E1F-4FF4-8950-D3D23019B840}" xr6:coauthVersionLast="47" xr6:coauthVersionMax="47" xr10:uidLastSave="{00000000-0000-0000-0000-000000000000}"/>
  <bookViews>
    <workbookView xWindow="-120" yWindow="-120" windowWidth="20730" windowHeight="11160" activeTab="3" xr2:uid="{0C5137BE-B0EE-4ADE-9A98-7CF8D4451D01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예약인원">제1작업!$G$5:$G$12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1" i="3"/>
  <c r="G7" i="3"/>
  <c r="G17" i="3" s="1"/>
  <c r="C16" i="3"/>
  <c r="C12" i="3"/>
  <c r="C8" i="3"/>
  <c r="C18" i="3" s="1"/>
  <c r="H11" i="2"/>
  <c r="E13" i="1"/>
  <c r="J14" i="1"/>
  <c r="J13" i="1"/>
  <c r="E14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<sst xmlns="http://schemas.openxmlformats.org/spreadsheetml/2006/main" count="148" uniqueCount="51">
  <si>
    <t>상품코드</t>
    <phoneticPr fontId="2" type="noConversion"/>
  </si>
  <si>
    <t>여행지</t>
    <phoneticPr fontId="2" type="noConversion"/>
  </si>
  <si>
    <t>크루즈
선사명</t>
    <phoneticPr fontId="2" type="noConversion"/>
  </si>
  <si>
    <t>출발도시</t>
    <phoneticPr fontId="2" type="noConversion"/>
  </si>
  <si>
    <t>출발날짜</t>
    <phoneticPr fontId="2" type="noConversion"/>
  </si>
  <si>
    <t>예약인원</t>
    <phoneticPr fontId="2" type="noConversion"/>
  </si>
  <si>
    <t>상품가격
(항공비 불포함)</t>
    <phoneticPr fontId="2" type="noConversion"/>
  </si>
  <si>
    <t>항공사</t>
    <phoneticPr fontId="2" type="noConversion"/>
  </si>
  <si>
    <t>출발요일</t>
    <phoneticPr fontId="2" type="noConversion"/>
  </si>
  <si>
    <t>CHC-316</t>
    <phoneticPr fontId="2" type="noConversion"/>
  </si>
  <si>
    <t>EMC-120</t>
    <phoneticPr fontId="2" type="noConversion"/>
  </si>
  <si>
    <t>ENC-110</t>
    <phoneticPr fontId="2" type="noConversion"/>
  </si>
  <si>
    <t>ATC-201</t>
    <phoneticPr fontId="2" type="noConversion"/>
  </si>
  <si>
    <t>EWC-230</t>
    <phoneticPr fontId="2" type="noConversion"/>
  </si>
  <si>
    <t>EMC-110</t>
    <phoneticPr fontId="2" type="noConversion"/>
  </si>
  <si>
    <t>CHC-325</t>
    <phoneticPr fontId="2" type="noConversion"/>
  </si>
  <si>
    <t>홍콩/마카오</t>
    <phoneticPr fontId="2" type="noConversion"/>
  </si>
  <si>
    <t>이탈리아/프랑스</t>
    <phoneticPr fontId="2" type="noConversion"/>
  </si>
  <si>
    <t>노르웨이 피요로드</t>
    <phoneticPr fontId="2" type="noConversion"/>
  </si>
  <si>
    <t>대만/오키나와</t>
    <phoneticPr fontId="2" type="noConversion"/>
  </si>
  <si>
    <t>영국/스코트랜드</t>
    <phoneticPr fontId="2" type="noConversion"/>
  </si>
  <si>
    <t>슬로베니아/알바니아</t>
    <phoneticPr fontId="2" type="noConversion"/>
  </si>
  <si>
    <t>심천/나트랑/다낭</t>
    <phoneticPr fontId="2" type="noConversion"/>
  </si>
  <si>
    <t>독일/벨기에/영국</t>
    <phoneticPr fontId="2" type="noConversion"/>
  </si>
  <si>
    <t>밀레니엄호</t>
    <phoneticPr fontId="2" type="noConversion"/>
  </si>
  <si>
    <t>빅토리아호</t>
    <phoneticPr fontId="2" type="noConversion"/>
  </si>
  <si>
    <t>선 프린세스호</t>
    <phoneticPr fontId="2" type="noConversion"/>
  </si>
  <si>
    <t>노티카호</t>
    <phoneticPr fontId="2" type="noConversion"/>
  </si>
  <si>
    <t>골든 프린세스호</t>
    <phoneticPr fontId="2" type="noConversion"/>
  </si>
  <si>
    <t>코스타 세레나호</t>
    <phoneticPr fontId="2" type="noConversion"/>
  </si>
  <si>
    <t>오베이션호</t>
    <phoneticPr fontId="2" type="noConversion"/>
  </si>
  <si>
    <t>인시그니아호</t>
    <phoneticPr fontId="2" type="noConversion"/>
  </si>
  <si>
    <t>부산</t>
  </si>
  <si>
    <t>부산</t>
    <phoneticPr fontId="2" type="noConversion"/>
  </si>
  <si>
    <t>인천</t>
  </si>
  <si>
    <t>인천</t>
    <phoneticPr fontId="2" type="noConversion"/>
  </si>
  <si>
    <t>대구</t>
  </si>
  <si>
    <t>대구</t>
    <phoneticPr fontId="2" type="noConversion"/>
  </si>
  <si>
    <t>부산 출발 상품가격(항공비 불포함) 평균</t>
    <phoneticPr fontId="2" type="noConversion"/>
  </si>
  <si>
    <t>9월 이후 출발하는 여행 상품 수</t>
    <phoneticPr fontId="2" type="noConversion"/>
  </si>
  <si>
    <t>두 번째로 큰 예약 인원</t>
    <phoneticPr fontId="2" type="noConversion"/>
  </si>
  <si>
    <t>예약인원의 전체 평균</t>
    <phoneticPr fontId="2" type="noConversion"/>
  </si>
  <si>
    <t>&gt;=4000000</t>
    <phoneticPr fontId="2" type="noConversion"/>
  </si>
  <si>
    <t>인천 개수</t>
  </si>
  <si>
    <t>부산 개수</t>
  </si>
  <si>
    <t>대구 개수</t>
  </si>
  <si>
    <t>전체 개수</t>
  </si>
  <si>
    <t>인천 평균</t>
  </si>
  <si>
    <t>부산 평균</t>
  </si>
  <si>
    <t>대구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</si>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</sst>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#,##0&quot;명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41" fontId="3" fillId="0" borderId="9" xfId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5" xfId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1" fontId="3" fillId="0" borderId="10" xfId="1" applyFont="1" applyBorder="1" applyAlignment="1">
      <alignment horizontal="right" vertical="center"/>
    </xf>
    <xf numFmtId="41" fontId="3" fillId="0" borderId="3" xfId="1" applyFont="1" applyBorder="1" applyAlignment="1">
      <alignment horizontal="right" vertical="center"/>
    </xf>
    <xf numFmtId="41" fontId="3" fillId="0" borderId="7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latin typeface="굴림" panose="020B0600000101010101" pitchFamily="50" charset="-127"/>
                <a:ea typeface="굴림" panose="020B0600000101010101" pitchFamily="50" charset="-127"/>
              </a:rPr>
              <a:t>인천 및 부산 출발 예약 현황</a:t>
            </a:r>
            <a:endParaRPr lang="ko-KR" sz="2000" b="1">
              <a:latin typeface="굴림" panose="020B0600000101010101" pitchFamily="50" charset="-127"/>
              <a:ea typeface="굴림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예약인원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3F-477D-83C5-E7EF3E8707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(제1작업!$D$5:$D$7,제1작업!$D$9:$D$10,제1작업!$D$12)</c:f>
              <c:strCache>
                <c:ptCount val="6"/>
                <c:pt idx="0">
                  <c:v>밀레니엄호</c:v>
                </c:pt>
                <c:pt idx="1">
                  <c:v>빅토리아호</c:v>
                </c:pt>
                <c:pt idx="2">
                  <c:v>선 프린세스호</c:v>
                </c:pt>
                <c:pt idx="3">
                  <c:v>골든 프린세스호</c:v>
                </c:pt>
                <c:pt idx="4">
                  <c:v>코스타 세레나호</c:v>
                </c:pt>
                <c:pt idx="5">
                  <c:v>인시그니아호</c:v>
                </c:pt>
              </c:strCache>
            </c:strRef>
          </c:cat>
          <c:val>
            <c:numRef>
              <c:f>(제1작업!$G$5:$G$7,제1작업!$G$9:$G$10,제1작업!$G$12)</c:f>
              <c:numCache>
                <c:formatCode>#,##0"명"</c:formatCode>
                <c:ptCount val="6"/>
                <c:pt idx="0">
                  <c:v>158</c:v>
                </c:pt>
                <c:pt idx="1">
                  <c:v>268</c:v>
                </c:pt>
                <c:pt idx="2">
                  <c:v>198</c:v>
                </c:pt>
                <c:pt idx="3">
                  <c:v>236</c:v>
                </c:pt>
                <c:pt idx="4">
                  <c:v>185</c:v>
                </c:pt>
                <c:pt idx="5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F-477D-83C5-E7EF3E870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3613680"/>
        <c:axId val="148697344"/>
      </c:barChart>
      <c:lineChart>
        <c:grouping val="standard"/>
        <c:varyColors val="0"/>
        <c:ser>
          <c:idx val="1"/>
          <c:order val="1"/>
          <c:tx>
            <c:v>상품가격(항공비 불포함)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(제1작업!$D$5:$D$7,제1작업!$D$9:$D$10,제1작업!$D$12)</c:f>
              <c:strCache>
                <c:ptCount val="6"/>
                <c:pt idx="0">
                  <c:v>밀레니엄호</c:v>
                </c:pt>
                <c:pt idx="1">
                  <c:v>빅토리아호</c:v>
                </c:pt>
                <c:pt idx="2">
                  <c:v>선 프린세스호</c:v>
                </c:pt>
                <c:pt idx="3">
                  <c:v>골든 프린세스호</c:v>
                </c:pt>
                <c:pt idx="4">
                  <c:v>코스타 세레나호</c:v>
                </c:pt>
                <c:pt idx="5">
                  <c:v>인시그니아호</c:v>
                </c:pt>
              </c:strCache>
            </c:strRef>
          </c:cat>
          <c:val>
            <c:numRef>
              <c:f>(제1작업!$H$5:$H$7,제1작업!$H$9:$H$10,제1작업!$H$12)</c:f>
              <c:numCache>
                <c:formatCode>_(* #,##0_);_(* \(#,##0\);_(* "-"_);_(@_)</c:formatCode>
                <c:ptCount val="6"/>
                <c:pt idx="0">
                  <c:v>1450000</c:v>
                </c:pt>
                <c:pt idx="1">
                  <c:v>4490000</c:v>
                </c:pt>
                <c:pt idx="2">
                  <c:v>2750000</c:v>
                </c:pt>
                <c:pt idx="3">
                  <c:v>1050000</c:v>
                </c:pt>
                <c:pt idx="4">
                  <c:v>2540000</c:v>
                </c:pt>
                <c:pt idx="5">
                  <c:v>3150000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F-477D-83C5-E7EF3E870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45712"/>
        <c:axId val="423050992"/>
      </c:lineChart>
      <c:catAx>
        <c:axId val="1536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48697344"/>
        <c:crosses val="autoZero"/>
        <c:auto val="1"/>
        <c:lblAlgn val="ctr"/>
        <c:lblOffset val="100"/>
        <c:noMultiLvlLbl val="0"/>
      </c:catAx>
      <c:valAx>
        <c:axId val="1486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명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3613680"/>
        <c:crosses val="autoZero"/>
        <c:crossBetween val="between"/>
      </c:valAx>
      <c:valAx>
        <c:axId val="423050992"/>
        <c:scaling>
          <c:orientation val="minMax"/>
          <c:max val="5000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23045712"/>
        <c:crosses val="max"/>
        <c:crossBetween val="between"/>
        <c:majorUnit val="1000000"/>
      </c:valAx>
      <c:catAx>
        <c:axId val="42304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050992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92B8D6-FD2F-470A-8676-DC25A63457DA}">
  <sheetPr/>
  <sheetViews>
    <sheetView tabSelected="1"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114300</xdr:rowOff>
    </xdr:from>
    <xdr:to>
      <xdr:col>6</xdr:col>
      <xdr:colOff>342899</xdr:colOff>
      <xdr:row>2</xdr:row>
      <xdr:rowOff>133350</xdr:rowOff>
    </xdr:to>
    <xdr:sp macro="" textlink="">
      <xdr:nvSpPr>
        <xdr:cNvPr id="2" name="화살표: 오각형 1">
          <a:extLst>
            <a:ext uri="{FF2B5EF4-FFF2-40B4-BE49-F238E27FC236}">
              <a16:creationId xmlns:a16="http://schemas.microsoft.com/office/drawing/2014/main" id="{FCADDD62-A66B-05A3-700A-33EE0FD1F85C}"/>
            </a:ext>
          </a:extLst>
        </xdr:cNvPr>
        <xdr:cNvSpPr/>
      </xdr:nvSpPr>
      <xdr:spPr>
        <a:xfrm>
          <a:off x="142874" y="114300"/>
          <a:ext cx="5324475" cy="609600"/>
        </a:xfrm>
        <a:prstGeom prst="homePlate">
          <a:avLst/>
        </a:prstGeom>
        <a:solidFill>
          <a:srgbClr val="FFFF00"/>
        </a:solidFill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크루즈 여행상품 예약 현황</a:t>
          </a:r>
        </a:p>
      </xdr:txBody>
    </xdr:sp>
    <xdr:clientData/>
  </xdr:twoCellAnchor>
  <xdr:twoCellAnchor editAs="oneCell">
    <xdr:from>
      <xdr:col>7</xdr:col>
      <xdr:colOff>1</xdr:colOff>
      <xdr:row>0</xdr:row>
      <xdr:rowOff>70371</xdr:rowOff>
    </xdr:from>
    <xdr:to>
      <xdr:col>10</xdr:col>
      <xdr:colOff>0</xdr:colOff>
      <xdr:row>2</xdr:row>
      <xdr:rowOff>200025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8A3645C-301D-F26E-12E1-1EAF1B7F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1" y="70371"/>
          <a:ext cx="3019424" cy="720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4F669D2-0977-F294-21D4-8546D37774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0.37335</cdr:x>
      <cdr:y>0.12556</cdr:y>
    </cdr:from>
    <cdr:to>
      <cdr:x>0.49341</cdr:x>
      <cdr:y>0.25336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DABD83DB-8B57-7E1A-F04A-3849BCA4BA37}"/>
            </a:ext>
          </a:extLst>
        </cdr:cNvPr>
        <cdr:cNvSpPr/>
      </cdr:nvSpPr>
      <cdr:spPr>
        <a:xfrm xmlns:a="http://schemas.openxmlformats.org/drawingml/2006/main">
          <a:off x="3469821" y="761999"/>
          <a:ext cx="1115786" cy="775607"/>
        </a:xfrm>
        <a:prstGeom xmlns:a="http://schemas.openxmlformats.org/drawingml/2006/main" prst="wedgeRoundRectCallout">
          <a:avLst>
            <a:gd name="adj1" fmla="val -90345"/>
            <a:gd name="adj2" fmla="val -32237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</a:t>
          </a:r>
          <a:br>
            <a:rPr lang="en-US" altLang="ko-KR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</a:br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예약인원</a:t>
          </a:r>
          <a:endParaRPr 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C7DE-0118-4AAA-8BEB-5FDD3D0ABD00}">
  <dimension ref="B1:J22"/>
  <sheetViews>
    <sheetView workbookViewId="0">
      <selection activeCell="G12" activeCellId="5" sqref="D4:D7 G4:H7 D9:D10 G9:H10 D12 G12:H12"/>
    </sheetView>
  </sheetViews>
  <sheetFormatPr defaultRowHeight="13.5" x14ac:dyDescent="0.3"/>
  <cols>
    <col min="1" max="1" width="1.625" style="1" customWidth="1"/>
    <col min="2" max="2" width="10.75" style="1" bestFit="1" customWidth="1"/>
    <col min="3" max="3" width="20.125" style="1" bestFit="1" customWidth="1"/>
    <col min="4" max="4" width="15.875" style="1" bestFit="1" customWidth="1"/>
    <col min="5" max="5" width="9" style="1"/>
    <col min="6" max="6" width="13.25" style="1" bestFit="1" customWidth="1"/>
    <col min="7" max="7" width="9" style="1"/>
    <col min="8" max="8" width="15" style="1" customWidth="1"/>
    <col min="9" max="9" width="13" style="1" bestFit="1" customWidth="1"/>
    <col min="10" max="10" width="11.625" style="1" bestFit="1" customWidth="1"/>
    <col min="11" max="16384" width="9" style="1"/>
  </cols>
  <sheetData>
    <row r="1" spans="2:10" ht="23.25" customHeight="1" x14ac:dyDescent="0.3"/>
    <row r="2" spans="2:10" ht="23.25" customHeight="1" x14ac:dyDescent="0.3"/>
    <row r="3" spans="2:10" ht="23.25" customHeight="1" thickBot="1" x14ac:dyDescent="0.35"/>
    <row r="4" spans="2:10" ht="30.75" customHeight="1" thickBot="1" x14ac:dyDescent="0.35">
      <c r="B4" s="17" t="s">
        <v>0</v>
      </c>
      <c r="C4" s="18" t="s">
        <v>1</v>
      </c>
      <c r="D4" s="19" t="s">
        <v>2</v>
      </c>
      <c r="E4" s="18" t="s">
        <v>3</v>
      </c>
      <c r="F4" s="18" t="s">
        <v>4</v>
      </c>
      <c r="G4" s="18" t="s">
        <v>5</v>
      </c>
      <c r="H4" s="19" t="s">
        <v>6</v>
      </c>
      <c r="I4" s="18" t="s">
        <v>7</v>
      </c>
      <c r="J4" s="20" t="s">
        <v>8</v>
      </c>
    </row>
    <row r="5" spans="2:10" ht="18" customHeight="1" x14ac:dyDescent="0.3">
      <c r="B5" s="13" t="s">
        <v>9</v>
      </c>
      <c r="C5" s="14" t="s">
        <v>16</v>
      </c>
      <c r="D5" s="14" t="s">
        <v>24</v>
      </c>
      <c r="E5" s="14" t="s">
        <v>33</v>
      </c>
      <c r="F5" s="15">
        <v>44811</v>
      </c>
      <c r="G5" s="27">
        <v>158</v>
      </c>
      <c r="H5" s="30">
        <v>1450000</v>
      </c>
      <c r="I5" s="14" t="str">
        <f>IF(MID(B5,5,1)="1","대한항공",IF(MID(B5,5,1)="2","아시아나항공","저가항공"))</f>
        <v>저가항공</v>
      </c>
      <c r="J5" s="16" t="str">
        <f>CHOOSE(WEEKDAY(F5,1),"일요일","월요일","화요일","수요일","목요일","금요일","토요일")</f>
        <v>수요일</v>
      </c>
    </row>
    <row r="6" spans="2:10" ht="18" customHeight="1" x14ac:dyDescent="0.3">
      <c r="B6" s="7" t="s">
        <v>10</v>
      </c>
      <c r="C6" s="4" t="s">
        <v>17</v>
      </c>
      <c r="D6" s="4" t="s">
        <v>25</v>
      </c>
      <c r="E6" s="4" t="s">
        <v>35</v>
      </c>
      <c r="F6" s="5">
        <v>44804</v>
      </c>
      <c r="G6" s="28">
        <v>268</v>
      </c>
      <c r="H6" s="31">
        <v>4490000</v>
      </c>
      <c r="I6" s="14" t="str">
        <f t="shared" ref="I6:I12" si="0">IF(MID(B6,5,1)="1","대한항공",IF(MID(B6,5,1)="2","아시아나항공","저가항공"))</f>
        <v>대한항공</v>
      </c>
      <c r="J6" s="16" t="str">
        <f t="shared" ref="J6:J12" si="1">CHOOSE(WEEKDAY(F6,1),"일요일","월요일","화요일","수요일","목요일","금요일","토요일")</f>
        <v>수요일</v>
      </c>
    </row>
    <row r="7" spans="2:10" ht="18" customHeight="1" x14ac:dyDescent="0.3">
      <c r="B7" s="7" t="s">
        <v>11</v>
      </c>
      <c r="C7" s="4" t="s">
        <v>18</v>
      </c>
      <c r="D7" s="4" t="s">
        <v>26</v>
      </c>
      <c r="E7" s="4" t="s">
        <v>34</v>
      </c>
      <c r="F7" s="5">
        <v>44835</v>
      </c>
      <c r="G7" s="28">
        <v>198</v>
      </c>
      <c r="H7" s="31">
        <v>2750000</v>
      </c>
      <c r="I7" s="14" t="str">
        <f t="shared" si="0"/>
        <v>대한항공</v>
      </c>
      <c r="J7" s="16" t="str">
        <f t="shared" si="1"/>
        <v>토요일</v>
      </c>
    </row>
    <row r="8" spans="2:10" ht="18" customHeight="1" x14ac:dyDescent="0.3">
      <c r="B8" s="7" t="s">
        <v>12</v>
      </c>
      <c r="C8" s="4" t="s">
        <v>19</v>
      </c>
      <c r="D8" s="4" t="s">
        <v>27</v>
      </c>
      <c r="E8" s="4" t="s">
        <v>37</v>
      </c>
      <c r="F8" s="5">
        <v>44814</v>
      </c>
      <c r="G8" s="28">
        <v>167</v>
      </c>
      <c r="H8" s="31">
        <v>1200000</v>
      </c>
      <c r="I8" s="14" t="str">
        <f t="shared" si="0"/>
        <v>아시아나항공</v>
      </c>
      <c r="J8" s="16" t="str">
        <f t="shared" si="1"/>
        <v>토요일</v>
      </c>
    </row>
    <row r="9" spans="2:10" ht="18" customHeight="1" x14ac:dyDescent="0.3">
      <c r="B9" s="7" t="s">
        <v>13</v>
      </c>
      <c r="C9" s="4" t="s">
        <v>20</v>
      </c>
      <c r="D9" s="4" t="s">
        <v>28</v>
      </c>
      <c r="E9" s="4" t="s">
        <v>34</v>
      </c>
      <c r="F9" s="5">
        <v>44792</v>
      </c>
      <c r="G9" s="28">
        <v>236</v>
      </c>
      <c r="H9" s="31">
        <v>1050000</v>
      </c>
      <c r="I9" s="14" t="str">
        <f t="shared" si="0"/>
        <v>아시아나항공</v>
      </c>
      <c r="J9" s="16" t="str">
        <f t="shared" si="1"/>
        <v>금요일</v>
      </c>
    </row>
    <row r="10" spans="2:10" ht="18" customHeight="1" x14ac:dyDescent="0.3">
      <c r="B10" s="7" t="s">
        <v>14</v>
      </c>
      <c r="C10" s="4" t="s">
        <v>21</v>
      </c>
      <c r="D10" s="4" t="s">
        <v>29</v>
      </c>
      <c r="E10" s="4" t="s">
        <v>34</v>
      </c>
      <c r="F10" s="5">
        <v>44823</v>
      </c>
      <c r="G10" s="28">
        <v>185</v>
      </c>
      <c r="H10" s="31">
        <v>2540000</v>
      </c>
      <c r="I10" s="14" t="str">
        <f t="shared" si="0"/>
        <v>대한항공</v>
      </c>
      <c r="J10" s="16" t="str">
        <f t="shared" si="1"/>
        <v>월요일</v>
      </c>
    </row>
    <row r="11" spans="2:10" ht="18" customHeight="1" x14ac:dyDescent="0.3">
      <c r="B11" s="7" t="s">
        <v>15</v>
      </c>
      <c r="C11" s="4" t="s">
        <v>22</v>
      </c>
      <c r="D11" s="4" t="s">
        <v>30</v>
      </c>
      <c r="E11" s="4" t="s">
        <v>36</v>
      </c>
      <c r="F11" s="5">
        <v>44791</v>
      </c>
      <c r="G11" s="28">
        <v>495</v>
      </c>
      <c r="H11" s="31">
        <v>1290000</v>
      </c>
      <c r="I11" s="14" t="str">
        <f t="shared" si="0"/>
        <v>저가항공</v>
      </c>
      <c r="J11" s="16" t="str">
        <f t="shared" si="1"/>
        <v>목요일</v>
      </c>
    </row>
    <row r="12" spans="2:10" ht="18" customHeight="1" thickBot="1" x14ac:dyDescent="0.35">
      <c r="B12" s="7" t="s">
        <v>13</v>
      </c>
      <c r="C12" s="10" t="s">
        <v>23</v>
      </c>
      <c r="D12" s="10" t="s">
        <v>31</v>
      </c>
      <c r="E12" s="10" t="s">
        <v>32</v>
      </c>
      <c r="F12" s="25">
        <v>44860</v>
      </c>
      <c r="G12" s="29">
        <v>168</v>
      </c>
      <c r="H12" s="32">
        <v>3150000</v>
      </c>
      <c r="I12" s="33" t="str">
        <f t="shared" si="0"/>
        <v>아시아나항공</v>
      </c>
      <c r="J12" s="34" t="str">
        <f t="shared" si="1"/>
        <v>수요일</v>
      </c>
    </row>
    <row r="13" spans="2:10" ht="18" customHeight="1" x14ac:dyDescent="0.3">
      <c r="B13" s="21" t="s">
        <v>38</v>
      </c>
      <c r="C13" s="22"/>
      <c r="D13" s="22"/>
      <c r="E13" s="14">
        <f>DAVERAGE(B4:H12,H4,E4:E5)</f>
        <v>2300000</v>
      </c>
      <c r="F13" s="23"/>
      <c r="G13" s="22" t="s">
        <v>40</v>
      </c>
      <c r="H13" s="22"/>
      <c r="I13" s="22"/>
      <c r="J13" s="16">
        <f>LARGE(예약인원,2)</f>
        <v>268</v>
      </c>
    </row>
    <row r="14" spans="2:10" ht="18" customHeight="1" thickBot="1" x14ac:dyDescent="0.35">
      <c r="B14" s="8" t="s">
        <v>39</v>
      </c>
      <c r="C14" s="9"/>
      <c r="D14" s="9"/>
      <c r="E14" s="10" t="str">
        <f>COUNTIF(F5:F12,"&gt;=2022-09-01")&amp;"개"</f>
        <v>5개</v>
      </c>
      <c r="F14" s="11"/>
      <c r="G14" s="12" t="s">
        <v>1</v>
      </c>
      <c r="H14" s="10" t="s">
        <v>16</v>
      </c>
      <c r="I14" s="12" t="s">
        <v>4</v>
      </c>
      <c r="J14" s="35">
        <f>VLOOKUP(H14,C5:F12,4,0)</f>
        <v>44811</v>
      </c>
    </row>
    <row r="21" ht="15" customHeight="1" x14ac:dyDescent="0.3"/>
    <row r="22" ht="35.25" customHeight="1" x14ac:dyDescent="0.3"/>
  </sheetData>
  <mergeCells count="4">
    <mergeCell ref="B13:D13"/>
    <mergeCell ref="B14:D14"/>
    <mergeCell ref="G13:I13"/>
    <mergeCell ref="F13:F14"/>
  </mergeCells>
  <phoneticPr fontId="2" type="noConversion"/>
  <conditionalFormatting sqref="B5:J12">
    <cfRule type="expression" dxfId="4" priority="1">
      <formula>$H5&gt;=3000000</formula>
    </cfRule>
  </conditionalFormatting>
  <dataValidations count="1">
    <dataValidation type="list" allowBlank="1" showInputMessage="1" showErrorMessage="1" sqref="H14" xr:uid="{FFD0ECA1-D473-4247-B8E5-66DD81AD3FBB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58F8-3C39-4A54-A208-A4821670F819}">
  <dimension ref="B2:H21"/>
  <sheetViews>
    <sheetView workbookViewId="0">
      <selection activeCell="E9" activeCellId="1" sqref="E6 E9"/>
    </sheetView>
  </sheetViews>
  <sheetFormatPr defaultRowHeight="13.5" x14ac:dyDescent="0.3"/>
  <cols>
    <col min="1" max="1" width="1.625" style="1" customWidth="1"/>
    <col min="2" max="2" width="16.75" style="1" bestFit="1" customWidth="1"/>
    <col min="3" max="3" width="20.125" style="1" bestFit="1" customWidth="1"/>
    <col min="4" max="4" width="15.875" style="1" bestFit="1" customWidth="1"/>
    <col min="5" max="5" width="9" style="1"/>
    <col min="6" max="6" width="13.25" style="1" bestFit="1" customWidth="1"/>
    <col min="7" max="7" width="9" style="1"/>
    <col min="8" max="8" width="15" style="1" customWidth="1"/>
    <col min="9" max="16384" width="9" style="1"/>
  </cols>
  <sheetData>
    <row r="2" spans="2:8" ht="27" x14ac:dyDescent="0.3">
      <c r="B2" s="2" t="s">
        <v>0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2:8" x14ac:dyDescent="0.3">
      <c r="B3" s="4" t="s">
        <v>9</v>
      </c>
      <c r="C3" s="4" t="s">
        <v>16</v>
      </c>
      <c r="D3" s="4" t="s">
        <v>24</v>
      </c>
      <c r="E3" s="4" t="s">
        <v>33</v>
      </c>
      <c r="F3" s="5">
        <v>44811</v>
      </c>
      <c r="G3" s="28">
        <v>282.99999999999994</v>
      </c>
      <c r="H3" s="31">
        <v>1450000</v>
      </c>
    </row>
    <row r="4" spans="2:8" x14ac:dyDescent="0.3">
      <c r="B4" s="4" t="s">
        <v>10</v>
      </c>
      <c r="C4" s="4" t="s">
        <v>17</v>
      </c>
      <c r="D4" s="4" t="s">
        <v>25</v>
      </c>
      <c r="E4" s="4" t="s">
        <v>35</v>
      </c>
      <c r="F4" s="5">
        <v>44804</v>
      </c>
      <c r="G4" s="28">
        <v>268</v>
      </c>
      <c r="H4" s="31">
        <v>4490000</v>
      </c>
    </row>
    <row r="5" spans="2:8" x14ac:dyDescent="0.3">
      <c r="B5" s="4" t="s">
        <v>11</v>
      </c>
      <c r="C5" s="4" t="s">
        <v>18</v>
      </c>
      <c r="D5" s="4" t="s">
        <v>26</v>
      </c>
      <c r="E5" s="4" t="s">
        <v>34</v>
      </c>
      <c r="F5" s="5">
        <v>44835</v>
      </c>
      <c r="G5" s="28">
        <v>198</v>
      </c>
      <c r="H5" s="31">
        <v>2750000</v>
      </c>
    </row>
    <row r="6" spans="2:8" x14ac:dyDescent="0.3">
      <c r="B6" s="4" t="s">
        <v>12</v>
      </c>
      <c r="C6" s="4" t="s">
        <v>19</v>
      </c>
      <c r="D6" s="4" t="s">
        <v>27</v>
      </c>
      <c r="E6" s="4" t="s">
        <v>37</v>
      </c>
      <c r="F6" s="5">
        <v>44814</v>
      </c>
      <c r="G6" s="28">
        <v>167</v>
      </c>
      <c r="H6" s="31">
        <v>1200000</v>
      </c>
    </row>
    <row r="7" spans="2:8" x14ac:dyDescent="0.3">
      <c r="B7" s="4" t="s">
        <v>13</v>
      </c>
      <c r="C7" s="4" t="s">
        <v>20</v>
      </c>
      <c r="D7" s="4" t="s">
        <v>28</v>
      </c>
      <c r="E7" s="4" t="s">
        <v>34</v>
      </c>
      <c r="F7" s="5">
        <v>44792</v>
      </c>
      <c r="G7" s="28">
        <v>236</v>
      </c>
      <c r="H7" s="31">
        <v>1050000</v>
      </c>
    </row>
    <row r="8" spans="2:8" x14ac:dyDescent="0.3">
      <c r="B8" s="4" t="s">
        <v>14</v>
      </c>
      <c r="C8" s="4" t="s">
        <v>21</v>
      </c>
      <c r="D8" s="4" t="s">
        <v>29</v>
      </c>
      <c r="E8" s="4" t="s">
        <v>34</v>
      </c>
      <c r="F8" s="5">
        <v>44823</v>
      </c>
      <c r="G8" s="28">
        <v>185</v>
      </c>
      <c r="H8" s="31">
        <v>2540000</v>
      </c>
    </row>
    <row r="9" spans="2:8" x14ac:dyDescent="0.3">
      <c r="B9" s="4" t="s">
        <v>15</v>
      </c>
      <c r="C9" s="4" t="s">
        <v>22</v>
      </c>
      <c r="D9" s="4" t="s">
        <v>30</v>
      </c>
      <c r="E9" s="4" t="s">
        <v>36</v>
      </c>
      <c r="F9" s="5">
        <v>44791</v>
      </c>
      <c r="G9" s="28">
        <v>495</v>
      </c>
      <c r="H9" s="31">
        <v>1290000</v>
      </c>
    </row>
    <row r="10" spans="2:8" x14ac:dyDescent="0.3">
      <c r="B10" s="4" t="s">
        <v>13</v>
      </c>
      <c r="C10" s="4" t="s">
        <v>23</v>
      </c>
      <c r="D10" s="4" t="s">
        <v>31</v>
      </c>
      <c r="E10" s="4" t="s">
        <v>32</v>
      </c>
      <c r="F10" s="5">
        <v>44860</v>
      </c>
      <c r="G10" s="28">
        <v>168</v>
      </c>
      <c r="H10" s="31">
        <v>3150000</v>
      </c>
    </row>
    <row r="11" spans="2:8" x14ac:dyDescent="0.3">
      <c r="B11" s="6" t="s">
        <v>41</v>
      </c>
      <c r="C11" s="6"/>
      <c r="D11" s="6"/>
      <c r="E11" s="6"/>
      <c r="F11" s="6"/>
      <c r="G11" s="6"/>
      <c r="H11" s="26">
        <f>AVERAGE(G3:G10)</f>
        <v>250</v>
      </c>
    </row>
    <row r="14" spans="2:8" ht="27" x14ac:dyDescent="0.3">
      <c r="B14" s="2" t="s">
        <v>3</v>
      </c>
      <c r="C14" s="3" t="s">
        <v>6</v>
      </c>
    </row>
    <row r="15" spans="2:8" x14ac:dyDescent="0.3">
      <c r="B15" s="4" t="s">
        <v>37</v>
      </c>
    </row>
    <row r="16" spans="2:8" x14ac:dyDescent="0.3">
      <c r="C16" s="1" t="s">
        <v>42</v>
      </c>
    </row>
    <row r="18" spans="2:5" ht="27" x14ac:dyDescent="0.3">
      <c r="B18" s="2" t="s">
        <v>1</v>
      </c>
      <c r="C18" s="3" t="s">
        <v>2</v>
      </c>
      <c r="D18" s="2" t="s">
        <v>4</v>
      </c>
      <c r="E18" s="2" t="s">
        <v>5</v>
      </c>
    </row>
    <row r="19" spans="2:5" x14ac:dyDescent="0.3">
      <c r="B19" s="4" t="s">
        <v>17</v>
      </c>
      <c r="C19" s="4" t="s">
        <v>25</v>
      </c>
      <c r="D19" s="5">
        <v>44804</v>
      </c>
      <c r="E19" s="28">
        <v>268</v>
      </c>
    </row>
    <row r="20" spans="2:5" x14ac:dyDescent="0.3">
      <c r="B20" s="4" t="s">
        <v>19</v>
      </c>
      <c r="C20" s="4" t="s">
        <v>27</v>
      </c>
      <c r="D20" s="5">
        <v>44814</v>
      </c>
      <c r="E20" s="28">
        <v>167</v>
      </c>
    </row>
    <row r="21" spans="2:5" x14ac:dyDescent="0.3">
      <c r="B21" s="4" t="s">
        <v>22</v>
      </c>
      <c r="C21" s="4" t="s">
        <v>30</v>
      </c>
      <c r="D21" s="5">
        <v>44791</v>
      </c>
      <c r="E21" s="28">
        <v>495</v>
      </c>
    </row>
  </sheetData>
  <mergeCells count="1">
    <mergeCell ref="B11:G11"/>
  </mergeCells>
  <phoneticPr fontId="2" type="noConversion"/>
  <conditionalFormatting sqref="B3:H10">
    <cfRule type="expression" dxfId="3" priority="2">
      <formula>$H3&gt;=3000000</formula>
    </cfRule>
  </conditionalFormatting>
  <conditionalFormatting sqref="B15">
    <cfRule type="expression" dxfId="2" priority="1">
      <formula>$H15&gt;=3000000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36E3-5175-4467-8904-4D23A3B52F51}">
  <dimension ref="B1:H18"/>
  <sheetViews>
    <sheetView workbookViewId="0">
      <selection activeCell="J6" sqref="J6"/>
    </sheetView>
  </sheetViews>
  <sheetFormatPr defaultRowHeight="13.5" x14ac:dyDescent="0.3"/>
  <cols>
    <col min="1" max="1" width="1.625" style="1" customWidth="1"/>
    <col min="2" max="2" width="10.75" style="1" bestFit="1" customWidth="1"/>
    <col min="3" max="3" width="20.125" style="1" bestFit="1" customWidth="1"/>
    <col min="4" max="4" width="15.875" style="1" bestFit="1" customWidth="1"/>
    <col min="5" max="5" width="10.5" style="1" bestFit="1" customWidth="1"/>
    <col min="6" max="6" width="13.25" style="1" bestFit="1" customWidth="1"/>
    <col min="7" max="7" width="9" style="1"/>
    <col min="8" max="8" width="15" style="1" customWidth="1"/>
    <col min="9" max="16384" width="9" style="1"/>
  </cols>
  <sheetData>
    <row r="1" spans="2:8" ht="14.25" thickBot="1" x14ac:dyDescent="0.35"/>
    <row r="2" spans="2:8" ht="27.75" thickBot="1" x14ac:dyDescent="0.35">
      <c r="B2" s="17" t="s">
        <v>0</v>
      </c>
      <c r="C2" s="18" t="s">
        <v>1</v>
      </c>
      <c r="D2" s="19" t="s">
        <v>2</v>
      </c>
      <c r="E2" s="18" t="s">
        <v>3</v>
      </c>
      <c r="F2" s="18" t="s">
        <v>4</v>
      </c>
      <c r="G2" s="18" t="s">
        <v>5</v>
      </c>
      <c r="H2" s="36" t="s">
        <v>6</v>
      </c>
    </row>
    <row r="3" spans="2:8" x14ac:dyDescent="0.3">
      <c r="B3" s="13" t="s">
        <v>10</v>
      </c>
      <c r="C3" s="14" t="s">
        <v>17</v>
      </c>
      <c r="D3" s="14" t="s">
        <v>25</v>
      </c>
      <c r="E3" s="14" t="s">
        <v>35</v>
      </c>
      <c r="F3" s="15">
        <v>44804</v>
      </c>
      <c r="G3" s="27">
        <v>268</v>
      </c>
      <c r="H3" s="37">
        <v>4490000</v>
      </c>
    </row>
    <row r="4" spans="2:8" x14ac:dyDescent="0.3">
      <c r="B4" s="7" t="s">
        <v>11</v>
      </c>
      <c r="C4" s="4" t="s">
        <v>18</v>
      </c>
      <c r="D4" s="4" t="s">
        <v>26</v>
      </c>
      <c r="E4" s="4" t="s">
        <v>34</v>
      </c>
      <c r="F4" s="5">
        <v>44835</v>
      </c>
      <c r="G4" s="28">
        <v>198</v>
      </c>
      <c r="H4" s="38">
        <v>2750000</v>
      </c>
    </row>
    <row r="5" spans="2:8" x14ac:dyDescent="0.3">
      <c r="B5" s="7" t="s">
        <v>13</v>
      </c>
      <c r="C5" s="4" t="s">
        <v>20</v>
      </c>
      <c r="D5" s="4" t="s">
        <v>28</v>
      </c>
      <c r="E5" s="4" t="s">
        <v>34</v>
      </c>
      <c r="F5" s="5">
        <v>44792</v>
      </c>
      <c r="G5" s="28">
        <v>236</v>
      </c>
      <c r="H5" s="38">
        <v>1050000</v>
      </c>
    </row>
    <row r="6" spans="2:8" x14ac:dyDescent="0.3">
      <c r="B6" s="7" t="s">
        <v>14</v>
      </c>
      <c r="C6" s="4" t="s">
        <v>21</v>
      </c>
      <c r="D6" s="4" t="s">
        <v>29</v>
      </c>
      <c r="E6" s="4" t="s">
        <v>34</v>
      </c>
      <c r="F6" s="5">
        <v>44823</v>
      </c>
      <c r="G6" s="28">
        <v>185</v>
      </c>
      <c r="H6" s="38">
        <v>2540000</v>
      </c>
    </row>
    <row r="7" spans="2:8" x14ac:dyDescent="0.3">
      <c r="B7" s="7"/>
      <c r="C7" s="4"/>
      <c r="D7" s="4"/>
      <c r="E7" s="40" t="s">
        <v>47</v>
      </c>
      <c r="F7" s="5"/>
      <c r="G7" s="28">
        <f>SUBTOTAL(1,G3:G6)</f>
        <v>221.75</v>
      </c>
      <c r="H7" s="38"/>
    </row>
    <row r="8" spans="2:8" x14ac:dyDescent="0.3">
      <c r="B8" s="7"/>
      <c r="C8" s="4">
        <f>SUBTOTAL(3,C3:C6)</f>
        <v>4</v>
      </c>
      <c r="D8" s="4"/>
      <c r="E8" s="40" t="s">
        <v>43</v>
      </c>
      <c r="F8" s="5"/>
      <c r="G8" s="28"/>
      <c r="H8" s="38"/>
    </row>
    <row r="9" spans="2:8" x14ac:dyDescent="0.3">
      <c r="B9" s="7" t="s">
        <v>9</v>
      </c>
      <c r="C9" s="4" t="s">
        <v>16</v>
      </c>
      <c r="D9" s="4" t="s">
        <v>24</v>
      </c>
      <c r="E9" s="4" t="s">
        <v>33</v>
      </c>
      <c r="F9" s="5">
        <v>44811</v>
      </c>
      <c r="G9" s="28">
        <v>158</v>
      </c>
      <c r="H9" s="38">
        <v>1450000</v>
      </c>
    </row>
    <row r="10" spans="2:8" x14ac:dyDescent="0.3">
      <c r="B10" s="7" t="s">
        <v>13</v>
      </c>
      <c r="C10" s="4" t="s">
        <v>23</v>
      </c>
      <c r="D10" s="4" t="s">
        <v>31</v>
      </c>
      <c r="E10" s="4" t="s">
        <v>32</v>
      </c>
      <c r="F10" s="5">
        <v>44860</v>
      </c>
      <c r="G10" s="28">
        <v>168</v>
      </c>
      <c r="H10" s="38">
        <v>3150000</v>
      </c>
    </row>
    <row r="11" spans="2:8" x14ac:dyDescent="0.3">
      <c r="B11" s="7"/>
      <c r="C11" s="4"/>
      <c r="D11" s="4"/>
      <c r="E11" s="40" t="s">
        <v>48</v>
      </c>
      <c r="F11" s="5"/>
      <c r="G11" s="28">
        <f>SUBTOTAL(1,G9:G10)</f>
        <v>163</v>
      </c>
      <c r="H11" s="38"/>
    </row>
    <row r="12" spans="2:8" x14ac:dyDescent="0.3">
      <c r="B12" s="7"/>
      <c r="C12" s="4">
        <f>SUBTOTAL(3,C9:C10)</f>
        <v>2</v>
      </c>
      <c r="D12" s="4"/>
      <c r="E12" s="40" t="s">
        <v>44</v>
      </c>
      <c r="F12" s="5"/>
      <c r="G12" s="28"/>
      <c r="H12" s="38"/>
    </row>
    <row r="13" spans="2:8" x14ac:dyDescent="0.3">
      <c r="B13" s="7" t="s">
        <v>12</v>
      </c>
      <c r="C13" s="4" t="s">
        <v>19</v>
      </c>
      <c r="D13" s="4" t="s">
        <v>27</v>
      </c>
      <c r="E13" s="4" t="s">
        <v>37</v>
      </c>
      <c r="F13" s="5">
        <v>44814</v>
      </c>
      <c r="G13" s="28">
        <v>167</v>
      </c>
      <c r="H13" s="38">
        <v>1200000</v>
      </c>
    </row>
    <row r="14" spans="2:8" ht="14.25" thickBot="1" x14ac:dyDescent="0.35">
      <c r="B14" s="24" t="s">
        <v>15</v>
      </c>
      <c r="C14" s="10" t="s">
        <v>22</v>
      </c>
      <c r="D14" s="10" t="s">
        <v>30</v>
      </c>
      <c r="E14" s="10" t="s">
        <v>36</v>
      </c>
      <c r="F14" s="25">
        <v>44791</v>
      </c>
      <c r="G14" s="29">
        <v>495</v>
      </c>
      <c r="H14" s="39">
        <v>1290000</v>
      </c>
    </row>
    <row r="15" spans="2:8" x14ac:dyDescent="0.3">
      <c r="B15" s="41"/>
      <c r="C15" s="41"/>
      <c r="D15" s="41"/>
      <c r="E15" s="45" t="s">
        <v>49</v>
      </c>
      <c r="F15" s="42"/>
      <c r="G15" s="43">
        <f>SUBTOTAL(1,G13:G14)</f>
        <v>331</v>
      </c>
      <c r="H15" s="44"/>
    </row>
    <row r="16" spans="2:8" x14ac:dyDescent="0.3">
      <c r="B16" s="41"/>
      <c r="C16" s="41">
        <f>SUBTOTAL(3,C13:C14)</f>
        <v>2</v>
      </c>
      <c r="D16" s="41"/>
      <c r="E16" s="45" t="s">
        <v>45</v>
      </c>
      <c r="F16" s="42"/>
      <c r="G16" s="43"/>
      <c r="H16" s="44"/>
    </row>
    <row r="17" spans="2:8" x14ac:dyDescent="0.3">
      <c r="B17" s="41"/>
      <c r="C17" s="41"/>
      <c r="D17" s="41"/>
      <c r="E17" s="45" t="s">
        <v>50</v>
      </c>
      <c r="F17" s="42"/>
      <c r="G17" s="43">
        <f>SUBTOTAL(1,G3:G14)</f>
        <v>234.375</v>
      </c>
      <c r="H17" s="44"/>
    </row>
    <row r="18" spans="2:8" x14ac:dyDescent="0.3">
      <c r="B18" s="41"/>
      <c r="C18" s="41">
        <f>SUBTOTAL(3,C3:C14)</f>
        <v>8</v>
      </c>
      <c r="D18" s="41"/>
      <c r="E18" s="45" t="s">
        <v>46</v>
      </c>
      <c r="F18" s="42"/>
      <c r="G18" s="43"/>
      <c r="H18" s="44"/>
    </row>
  </sheetData>
  <sortState xmlns:xlrd2="http://schemas.microsoft.com/office/spreadsheetml/2017/richdata2" ref="B3:H14">
    <sortCondition descending="1" ref="E3:E14"/>
  </sortState>
  <phoneticPr fontId="2" type="noConversion"/>
  <conditionalFormatting sqref="B3:H18">
    <cfRule type="expression" dxfId="0" priority="1">
      <formula>$H3&gt;=3000000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예약인원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김보경</dc:creator>
  <cp:lastModifiedBy>김보경</cp:lastModifiedBy>
  <dcterms:created xsi:type="dcterms:W3CDTF">2024-10-28T16:35:12Z</dcterms:created>
  <dcterms:modified xsi:type="dcterms:W3CDTF">2024-10-28T17:05:39Z</dcterms:modified>
</cp:coreProperties>
</file>