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가족\Desktop\ITQ엑셀\"/>
    </mc:Choice>
  </mc:AlternateContent>
  <xr:revisionPtr revIDLastSave="0" documentId="13_ncr:1_{CAF8B42E-1BE7-4C71-9201-94DE17AD8531}" xr6:coauthVersionLast="47" xr6:coauthVersionMax="47" xr10:uidLastSave="{00000000-0000-0000-0000-000000000000}"/>
  <bookViews>
    <workbookView xWindow="-120" yWindow="-120" windowWidth="29040" windowHeight="15840" activeTab="3" xr2:uid="{92E9A095-CDF9-4963-92E3-F315FDED32B1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제2작업!$B$18:$H$18</definedName>
    <definedName name="원가">제1작업!$F$5:$F$12</definedName>
  </definedNames>
  <calcPr calcId="18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E14" i="1"/>
  <c r="E13" i="1"/>
  <c r="C13" i="2"/>
  <c r="B13" i="2"/>
  <c r="J14" i="1"/>
  <c r="J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<sst xmlns="http://schemas.openxmlformats.org/spreadsheetml/2006/main" count="109" uniqueCount="46">
  <si>
    <t>상품코드</t>
    <phoneticPr fontId="3" type="noConversion"/>
  </si>
  <si>
    <t>상품명</t>
    <phoneticPr fontId="3" type="noConversion"/>
  </si>
  <si>
    <t>커피 원산지</t>
  </si>
  <si>
    <t>커피 원산지</t>
    <phoneticPr fontId="3" type="noConversion"/>
  </si>
  <si>
    <t>제조날짜</t>
  </si>
  <si>
    <t>제조날짜</t>
    <phoneticPr fontId="3" type="noConversion"/>
  </si>
  <si>
    <t>커피 원가
(단위:원)</t>
    <phoneticPr fontId="3" type="noConversion"/>
  </si>
  <si>
    <t>판매수량</t>
    <phoneticPr fontId="3" type="noConversion"/>
  </si>
  <si>
    <t>판매가
(단위:원)</t>
    <phoneticPr fontId="3" type="noConversion"/>
  </si>
  <si>
    <t>유통기한</t>
    <phoneticPr fontId="3" type="noConversion"/>
  </si>
  <si>
    <t>판매순위</t>
    <phoneticPr fontId="3" type="noConversion"/>
  </si>
  <si>
    <t>BR-344</t>
    <phoneticPr fontId="3" type="noConversion"/>
  </si>
  <si>
    <t>CE-233</t>
    <phoneticPr fontId="3" type="noConversion"/>
  </si>
  <si>
    <t>CE-156</t>
    <phoneticPr fontId="3" type="noConversion"/>
  </si>
  <si>
    <t>ET-245</t>
    <phoneticPr fontId="3" type="noConversion"/>
  </si>
  <si>
    <t>BR-332</t>
    <phoneticPr fontId="3" type="noConversion"/>
  </si>
  <si>
    <t>CE-295</t>
    <phoneticPr fontId="3" type="noConversion"/>
  </si>
  <si>
    <t>BR-157</t>
    <phoneticPr fontId="3" type="noConversion"/>
  </si>
  <si>
    <t>ET-148</t>
    <phoneticPr fontId="3" type="noConversion"/>
  </si>
  <si>
    <t>산토스 NY2</t>
  </si>
  <si>
    <t>산토스 NY2</t>
    <phoneticPr fontId="3" type="noConversion"/>
  </si>
  <si>
    <t>산타로사</t>
    <phoneticPr fontId="3" type="noConversion"/>
  </si>
  <si>
    <t>후일라 수프리모</t>
    <phoneticPr fontId="3" type="noConversion"/>
  </si>
  <si>
    <t>모모라 G1</t>
    <phoneticPr fontId="3" type="noConversion"/>
  </si>
  <si>
    <t>모지아나 NY2</t>
    <phoneticPr fontId="3" type="noConversion"/>
  </si>
  <si>
    <t>카우카 수프리모</t>
    <phoneticPr fontId="3" type="noConversion"/>
  </si>
  <si>
    <t>씨에라 옐로우버본</t>
    <phoneticPr fontId="3" type="noConversion"/>
  </si>
  <si>
    <t>아리차 예가체프G1</t>
    <phoneticPr fontId="3" type="noConversion"/>
  </si>
  <si>
    <t>브라질</t>
  </si>
  <si>
    <t>브라질</t>
    <phoneticPr fontId="3" type="noConversion"/>
  </si>
  <si>
    <t>콜롬비아</t>
  </si>
  <si>
    <t>콜롬비아</t>
    <phoneticPr fontId="3" type="noConversion"/>
  </si>
  <si>
    <t>에티오피아</t>
  </si>
  <si>
    <t>에티오피아</t>
    <phoneticPr fontId="3" type="noConversion"/>
  </si>
  <si>
    <t>브라질 원산지 판매가(단위:원)의 평균</t>
    <phoneticPr fontId="3" type="noConversion"/>
  </si>
  <si>
    <t>11월 15일 이후 제조한 커피 판매수량의 합</t>
    <phoneticPr fontId="3" type="noConversion"/>
  </si>
  <si>
    <t>산타로사의 커피 원가(단위:원)</t>
    <phoneticPr fontId="3" type="noConversion"/>
  </si>
  <si>
    <t>&gt;=7000</t>
    <phoneticPr fontId="3" type="noConversion"/>
  </si>
  <si>
    <t>총합계</t>
  </si>
  <si>
    <t>10월</t>
  </si>
  <si>
    <t>11월</t>
  </si>
  <si>
    <t>12월</t>
  </si>
  <si>
    <t>개수 : 상품명</t>
  </si>
  <si>
    <t>평균 : 판매가
(단위:원)</t>
  </si>
  <si>
    <t>***</t>
  </si>
  <si>
    <t>&lt;&gt;에티오피아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</si>
</sst>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개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1" fontId="2" fillId="0" borderId="1" xfId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right" vertical="center"/>
    </xf>
    <xf numFmtId="41" fontId="2" fillId="0" borderId="1" xfId="1" applyFont="1" applyFill="1" applyBorder="1" applyAlignment="1">
      <alignment horizontal="right" vertical="center"/>
    </xf>
    <xf numFmtId="176" fontId="2" fillId="0" borderId="1" xfId="1" applyNumberFormat="1" applyFont="1" applyFill="1" applyBorder="1" applyAlignment="1">
      <alignment horizontal="right" vertical="center"/>
    </xf>
    <xf numFmtId="41" fontId="2" fillId="0" borderId="3" xfId="1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41" fontId="2" fillId="0" borderId="8" xfId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41" fontId="2" fillId="0" borderId="9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0" xfId="0" applyNumberForma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41" fontId="2" fillId="0" borderId="11" xfId="1" applyFont="1" applyBorder="1" applyAlignment="1">
      <alignment horizontal="right" vertical="center"/>
    </xf>
    <xf numFmtId="176" fontId="2" fillId="0" borderId="11" xfId="1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41" fontId="2" fillId="0" borderId="16" xfId="1" applyFont="1" applyBorder="1" applyAlignment="1">
      <alignment horizontal="right" vertical="center"/>
    </xf>
    <xf numFmtId="176" fontId="2" fillId="0" borderId="16" xfId="1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4" fontId="2" fillId="0" borderId="8" xfId="0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0&quot;개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2000" b="1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>
                <a:solidFill>
                  <a:schemeClr val="tx1"/>
                </a:solidFill>
              </a:rPr>
              <a:t>브라질 및 콜롬비아 커피 판매현황</a:t>
            </a:r>
            <a:endParaRPr lang="ko-KR" sz="2000">
              <a:solidFill>
                <a:schemeClr val="tx1"/>
              </a:solidFill>
            </a:endParaRP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2000" b="1" i="0" u="none" strike="noStrike" kern="120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판매가(단위:원)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제1작업!$C$5:$C$12</c15:sqref>
                  </c15:fullRef>
                </c:ext>
              </c:extLst>
              <c:f>(제1작업!$C$5:$C$7,제1작업!$C$9:$C$11)</c:f>
              <c:strCache>
                <c:ptCount val="6"/>
                <c:pt idx="0">
                  <c:v>산토스 NY2</c:v>
                </c:pt>
                <c:pt idx="1">
                  <c:v>산타로사</c:v>
                </c:pt>
                <c:pt idx="2">
                  <c:v>후일라 수프리모</c:v>
                </c:pt>
                <c:pt idx="3">
                  <c:v>모지아나 NY2</c:v>
                </c:pt>
                <c:pt idx="4">
                  <c:v>카우카 수프리모</c:v>
                </c:pt>
                <c:pt idx="5">
                  <c:v>씨에라 옐로우버본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제1작업!$H$5:$H$12</c15:sqref>
                  </c15:fullRef>
                </c:ext>
              </c:extLst>
              <c:f>(제1작업!$H$5:$H$7,제1작업!$H$9:$H$11)</c:f>
              <c:numCache>
                <c:formatCode>_(* #,##0_);_(* \(#,##0\);_(* "-"_);_(@_)</c:formatCode>
                <c:ptCount val="6"/>
                <c:pt idx="0">
                  <c:v>18000</c:v>
                </c:pt>
                <c:pt idx="1">
                  <c:v>15200</c:v>
                </c:pt>
                <c:pt idx="2">
                  <c:v>11000</c:v>
                </c:pt>
                <c:pt idx="3">
                  <c:v>14500</c:v>
                </c:pt>
                <c:pt idx="4">
                  <c:v>12300</c:v>
                </c:pt>
                <c:pt idx="5">
                  <c:v>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4-4699-95F3-2530D49E7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15195992"/>
        <c:axId val="515196352"/>
      </c:barChart>
      <c:lineChart>
        <c:grouping val="standard"/>
        <c:varyColors val="0"/>
        <c:ser>
          <c:idx val="0"/>
          <c:order val="0"/>
          <c:tx>
            <c:strRef>
              <c:f>제1작업!$G$4</c:f>
              <c:strCache>
                <c:ptCount val="1"/>
                <c:pt idx="0">
                  <c:v>판매수량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C4-4699-95F3-2530D49E7A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제1작업!$C$5:$C$12</c15:sqref>
                  </c15:fullRef>
                </c:ext>
              </c:extLst>
              <c:f>(제1작업!$C$5:$C$7,제1작업!$C$9:$C$11)</c:f>
              <c:strCache>
                <c:ptCount val="6"/>
                <c:pt idx="0">
                  <c:v>산토스 NY2</c:v>
                </c:pt>
                <c:pt idx="1">
                  <c:v>산타로사</c:v>
                </c:pt>
                <c:pt idx="2">
                  <c:v>후일라 수프리모</c:v>
                </c:pt>
                <c:pt idx="3">
                  <c:v>모지아나 NY2</c:v>
                </c:pt>
                <c:pt idx="4">
                  <c:v>카우카 수프리모</c:v>
                </c:pt>
                <c:pt idx="5">
                  <c:v>씨에라 옐로우버본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제1작업!$G$5:$G$12</c15:sqref>
                  </c15:fullRef>
                </c:ext>
              </c:extLst>
              <c:f>(제1작업!$G$5:$G$7,제1작업!$G$9:$G$11)</c:f>
              <c:numCache>
                <c:formatCode>#,##0"개"</c:formatCode>
                <c:ptCount val="6"/>
                <c:pt idx="0">
                  <c:v>339</c:v>
                </c:pt>
                <c:pt idx="1">
                  <c:v>1035</c:v>
                </c:pt>
                <c:pt idx="2">
                  <c:v>326</c:v>
                </c:pt>
                <c:pt idx="3">
                  <c:v>1532</c:v>
                </c:pt>
                <c:pt idx="4">
                  <c:v>248</c:v>
                </c:pt>
                <c:pt idx="5">
                  <c:v>567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제1작업!$G$8</c15:sqref>
                  <c15:dLbl>
                    <c:idx val="2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8E7A-41DC-BA6D-2B45C8418F1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42C4-4699-95F3-2530D49E7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02736"/>
        <c:axId val="421800576"/>
      </c:lineChart>
      <c:catAx>
        <c:axId val="515195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15196352"/>
        <c:crosses val="autoZero"/>
        <c:auto val="1"/>
        <c:lblAlgn val="ctr"/>
        <c:lblOffset val="100"/>
        <c:noMultiLvlLbl val="0"/>
      </c:catAx>
      <c:valAx>
        <c:axId val="515196352"/>
        <c:scaling>
          <c:orientation val="minMax"/>
          <c:max val="21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15195992"/>
        <c:crosses val="autoZero"/>
        <c:crossBetween val="between"/>
        <c:majorUnit val="3000"/>
      </c:valAx>
      <c:valAx>
        <c:axId val="421800576"/>
        <c:scaling>
          <c:orientation val="minMax"/>
        </c:scaling>
        <c:delete val="0"/>
        <c:axPos val="r"/>
        <c:numFmt formatCode="#,##0&quot;개&quot;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21802736"/>
        <c:crosses val="max"/>
        <c:crossBetween val="between"/>
        <c:majorUnit val="300"/>
      </c:valAx>
      <c:catAx>
        <c:axId val="421802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180057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8D310D6-7067-4F9F-A084-849DECC28DB7}">
  <sheetPr/>
  <sheetViews>
    <sheetView tabSelected="1"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85725</xdr:rowOff>
    </xdr:from>
    <xdr:to>
      <xdr:col>6</xdr:col>
      <xdr:colOff>257175</xdr:colOff>
      <xdr:row>2</xdr:row>
      <xdr:rowOff>133350</xdr:rowOff>
    </xdr:to>
    <xdr:sp macro="" textlink="">
      <xdr:nvSpPr>
        <xdr:cNvPr id="2" name="사다리꼴 1">
          <a:extLst>
            <a:ext uri="{FF2B5EF4-FFF2-40B4-BE49-F238E27FC236}">
              <a16:creationId xmlns:a16="http://schemas.microsoft.com/office/drawing/2014/main" id="{FC4130E9-D706-FC16-84EA-A751490A784A}"/>
            </a:ext>
          </a:extLst>
        </xdr:cNvPr>
        <xdr:cNvSpPr/>
      </xdr:nvSpPr>
      <xdr:spPr>
        <a:xfrm>
          <a:off x="123825" y="85725"/>
          <a:ext cx="4810125" cy="542925"/>
        </a:xfrm>
        <a:prstGeom prst="trapezoid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수입 원두커피 판매 현황</a:t>
          </a:r>
        </a:p>
      </xdr:txBody>
    </xdr:sp>
    <xdr:clientData/>
  </xdr:twoCellAnchor>
  <xdr:twoCellAnchor editAs="oneCell">
    <xdr:from>
      <xdr:col>6</xdr:col>
      <xdr:colOff>600075</xdr:colOff>
      <xdr:row>0</xdr:row>
      <xdr:rowOff>66675</xdr:rowOff>
    </xdr:from>
    <xdr:to>
      <xdr:col>9</xdr:col>
      <xdr:colOff>495300</xdr:colOff>
      <xdr:row>2</xdr:row>
      <xdr:rowOff>200025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4550EDBA-47AC-1EC3-CF7C-643B6075F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66675"/>
          <a:ext cx="23050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192" cy="606913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E8BF8C7-F909-CA78-D4FC-6B6BA28425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0.3934</cdr:x>
      <cdr:y>0.1643</cdr:y>
    </cdr:from>
    <cdr:to>
      <cdr:x>0.48731</cdr:x>
      <cdr:y>0.2238</cdr:y>
    </cdr:to>
    <cdr:sp macro="" textlink="">
      <cdr:nvSpPr>
        <cdr:cNvPr id="2" name="말풍선: 사각형 1">
          <a:extLst xmlns:a="http://schemas.openxmlformats.org/drawingml/2006/main">
            <a:ext uri="{FF2B5EF4-FFF2-40B4-BE49-F238E27FC236}">
              <a16:creationId xmlns:a16="http://schemas.microsoft.com/office/drawing/2014/main" id="{B0EF9EF8-6113-BDB3-4BA6-9BBA6A635DB0}"/>
            </a:ext>
          </a:extLst>
        </cdr:cNvPr>
        <cdr:cNvSpPr/>
      </cdr:nvSpPr>
      <cdr:spPr>
        <a:xfrm xmlns:a="http://schemas.openxmlformats.org/drawingml/2006/main">
          <a:off x="3660434" y="999732"/>
          <a:ext cx="873781" cy="362107"/>
        </a:xfrm>
        <a:prstGeom xmlns:a="http://schemas.openxmlformats.org/drawingml/2006/main" prst="wedgeRectCallout">
          <a:avLst>
            <a:gd name="adj1" fmla="val 86374"/>
            <a:gd name="adj2" fmla="val -22283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최다 판매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가족" refreshedDate="45891.643525810185" createdVersion="8" refreshedVersion="8" minRefreshableVersion="3" recordCount="8" xr:uid="{2D2BB0F1-CABF-4F83-9960-DFA6BE7746AB}">
  <cacheSource type="worksheet">
    <worksheetSource ref="B4:H12" sheet="제1작업"/>
  </cacheSource>
  <cacheFields count="8">
    <cacheField name="상품코드" numFmtId="0">
      <sharedItems/>
    </cacheField>
    <cacheField name="상품명" numFmtId="0">
      <sharedItems/>
    </cacheField>
    <cacheField name="커피 원산지" numFmtId="0">
      <sharedItems count="3">
        <s v="브라질"/>
        <s v="콜롬비아"/>
        <s v="에티오피아"/>
      </sharedItems>
    </cacheField>
    <cacheField name="제조날짜" numFmtId="14">
      <sharedItems containsSemiMixedTypes="0" containsNonDate="0" containsDate="1" containsString="0" minDate="2022-10-02T00:00:00" maxDate="2022-12-24T00:00:00" count="7">
        <d v="2022-10-20T00:00:00"/>
        <d v="2022-10-02T00:00:00"/>
        <d v="2022-11-04T00:00:00"/>
        <d v="2022-12-08T00:00:00"/>
        <d v="2022-12-23T00:00:00"/>
        <d v="2022-12-15T00:00:00"/>
        <d v="2022-11-29T00:00:00"/>
      </sharedItems>
      <fieldGroup par="7"/>
    </cacheField>
    <cacheField name="커피 원가_x000a_(단위:원)" numFmtId="41">
      <sharedItems containsSemiMixedTypes="0" containsString="0" containsNumber="1" containsInteger="1" minValue="6300" maxValue="12300"/>
    </cacheField>
    <cacheField name="판매수량" numFmtId="176">
      <sharedItems containsSemiMixedTypes="0" containsString="0" containsNumber="1" containsInteger="1" minValue="248" maxValue="1532"/>
    </cacheField>
    <cacheField name="판매가_x000a_(단위:원)" numFmtId="41">
      <sharedItems containsSemiMixedTypes="0" containsString="0" containsNumber="1" containsInteger="1" minValue="11000" maxValue="33900"/>
    </cacheField>
    <cacheField name="개월(제조날짜)" numFmtId="0" databaseField="0">
      <fieldGroup base="3">
        <rangePr groupBy="months" startDate="2022-10-02T00:00:00" endDate="2022-12-24T00:00:00"/>
        <groupItems count="14">
          <s v="&lt;2022-10-02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2-12-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BR-344"/>
    <s v="산토스 NY2"/>
    <x v="0"/>
    <x v="0"/>
    <n v="8500"/>
    <n v="339"/>
    <n v="18000"/>
  </r>
  <r>
    <s v="CE-233"/>
    <s v="산타로사"/>
    <x v="1"/>
    <x v="1"/>
    <n v="7000"/>
    <n v="1035"/>
    <n v="15200"/>
  </r>
  <r>
    <s v="CE-156"/>
    <s v="후일라 수프리모"/>
    <x v="1"/>
    <x v="2"/>
    <n v="6300"/>
    <n v="326"/>
    <n v="11000"/>
  </r>
  <r>
    <s v="ET-245"/>
    <s v="모모라 G1"/>
    <x v="2"/>
    <x v="3"/>
    <n v="12300"/>
    <n v="864"/>
    <n v="33900"/>
  </r>
  <r>
    <s v="BR-332"/>
    <s v="모지아나 NY2"/>
    <x v="0"/>
    <x v="4"/>
    <n v="9800"/>
    <n v="1532"/>
    <n v="14500"/>
  </r>
  <r>
    <s v="CE-295"/>
    <s v="카우카 수프리모"/>
    <x v="1"/>
    <x v="2"/>
    <n v="6800"/>
    <n v="248"/>
    <n v="12300"/>
  </r>
  <r>
    <s v="BR-157"/>
    <s v="씨에라 옐로우버본"/>
    <x v="0"/>
    <x v="5"/>
    <n v="6900"/>
    <n v="557"/>
    <n v="15000"/>
  </r>
  <r>
    <s v="ET-148"/>
    <s v="아리차 예가체프G1"/>
    <x v="2"/>
    <x v="6"/>
    <n v="10500"/>
    <n v="954"/>
    <n v="29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FB7DB7-713C-433D-95E0-AB77DF505FDC}" name="피벗 테이블1" cacheId="0" applyNumberFormats="0" applyBorderFormats="0" applyFontFormats="0" applyPatternFormats="0" applyAlignmentFormats="0" applyWidthHeightFormats="1" dataCaption="값" missingCaption="***" updatedVersion="8" minRefreshableVersion="3" useAutoFormatting="1" colGrandTotals="0" itemPrintTitles="1" mergeItem="1" createdVersion="8" indent="0" outline="1" outlineData="1" multipleFieldFilters="0" rowHeaderCaption="제조날짜" colHeaderCaption="커피 원산지">
  <location ref="B2:H8" firstHeaderRow="1" firstDataRow="3" firstDataCol="1"/>
  <pivotFields count="8">
    <pivotField showAll="0"/>
    <pivotField dataField="1" showAll="0"/>
    <pivotField axis="axisCol" showAll="0" sortType="descending">
      <items count="4">
        <item x="1"/>
        <item x="2"/>
        <item x="0"/>
        <item t="default"/>
      </items>
    </pivotField>
    <pivotField numFmtId="14" showAll="0">
      <items count="8">
        <item x="1"/>
        <item x="0"/>
        <item x="2"/>
        <item x="6"/>
        <item x="3"/>
        <item x="5"/>
        <item x="4"/>
        <item t="default"/>
      </items>
    </pivotField>
    <pivotField numFmtId="41" showAll="0"/>
    <pivotField numFmtId="176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7"/>
  </rowFields>
  <rowItems count="4">
    <i>
      <x v="10"/>
    </i>
    <i>
      <x v="11"/>
    </i>
    <i>
      <x v="1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상품명" fld="1" subtotal="count" baseField="0" baseItem="0"/>
    <dataField name="평균 : 판매가_x000a_(단위:원)" fld="6" subtotal="average" baseField="0" baseItem="0" numFmtId="41"/>
  </dataFields>
  <formats count="6">
    <format dxfId="16">
      <pivotArea outline="0" collapsedLevelsAreSubtotals="1" fieldPosition="0"/>
    </format>
    <format dxfId="15">
      <pivotArea dataOnly="0" labelOnly="1" fieldPosition="0">
        <references count="1">
          <reference field="7" count="3">
            <x v="10"/>
            <x v="11"/>
            <x v="12"/>
          </reference>
        </references>
      </pivotArea>
    </format>
    <format dxfId="14">
      <pivotArea dataOnly="0" labelOnly="1" grandRow="1" outline="0" fieldPosition="0"/>
    </format>
    <format dxfId="13">
      <pivotArea outline="0" collapsedLevelsAreSubtotals="1" fieldPosition="0"/>
    </format>
    <format dxfId="12">
      <pivotArea dataOnly="0" labelOnly="1" fieldPosition="0">
        <references count="1">
          <reference field="7" count="3">
            <x v="10"/>
            <x v="11"/>
            <x v="12"/>
          </reference>
        </references>
      </pivotArea>
    </format>
    <format dxfId="1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E89AD1-4FE6-4D53-A678-BBC41C649AA4}" name="표1" displayName="표1" ref="B18:H21" totalsRowShown="0" headerRowDxfId="0" headerRowBorderDxfId="9" tableBorderDxfId="10" totalsRowBorderDxfId="8">
  <autoFilter ref="B18:H21" xr:uid="{96E89AD1-4FE6-4D53-A678-BBC41C649AA4}"/>
  <tableColumns count="7">
    <tableColumn id="1" xr3:uid="{21E54136-5C26-47F5-B56F-ABBA8E6968B6}" name="상품코드" dataDxfId="7"/>
    <tableColumn id="2" xr3:uid="{C942764B-8D37-41FE-B93C-724E3CBB4D43}" name="상품명" dataDxfId="6"/>
    <tableColumn id="3" xr3:uid="{C7007860-7C3E-4342-9BB3-B3E2CCBB2E96}" name="커피 원산지" dataDxfId="5"/>
    <tableColumn id="4" xr3:uid="{4767164F-B05A-4B54-934B-6E7760F998BE}" name="제조날짜" dataDxfId="4"/>
    <tableColumn id="5" xr3:uid="{0E7D3C60-48D3-40B7-B8FE-F45F2FF970D9}" name="커피 원가_x000a_(단위:원)" dataDxfId="3" dataCellStyle="쉼표 [0]"/>
    <tableColumn id="6" xr3:uid="{FB0E7872-87B4-4BBC-A477-5B1DFAEC39DF}" name="판매수량" dataDxfId="2" dataCellStyle="쉼표 [0]"/>
    <tableColumn id="7" xr3:uid="{A738E5E2-5871-4955-89E0-FADAC05F2950}" name="판매가_x000a_(단위:원)" dataDxfId="1" dataCellStyle="쉼표 [0]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736C-CCD6-4313-B5FD-B1D9F95DC326}">
  <dimension ref="B1:P18"/>
  <sheetViews>
    <sheetView workbookViewId="0">
      <selection activeCell="G18" sqref="G18"/>
    </sheetView>
  </sheetViews>
  <sheetFormatPr defaultRowHeight="13.5" x14ac:dyDescent="0.3"/>
  <cols>
    <col min="1" max="1" width="1.625" style="1" customWidth="1"/>
    <col min="2" max="2" width="9" style="1"/>
    <col min="3" max="3" width="18.5" style="1" bestFit="1" customWidth="1"/>
    <col min="4" max="5" width="11.625" style="1" bestFit="1" customWidth="1"/>
    <col min="6" max="7" width="9" style="1"/>
    <col min="8" max="8" width="11" style="1" bestFit="1" customWidth="1"/>
    <col min="9" max="10" width="11.625" style="1" bestFit="1" customWidth="1"/>
    <col min="11" max="12" width="9" style="1"/>
    <col min="13" max="13" width="3.125" style="1" customWidth="1"/>
    <col min="14" max="16384" width="9" style="1"/>
  </cols>
  <sheetData>
    <row r="1" spans="2:10" ht="20.100000000000001" customHeight="1" x14ac:dyDescent="0.3"/>
    <row r="2" spans="2:10" ht="20.100000000000001" customHeight="1" x14ac:dyDescent="0.3"/>
    <row r="3" spans="2:10" ht="20.100000000000001" customHeight="1" thickBot="1" x14ac:dyDescent="0.35"/>
    <row r="4" spans="2:10" ht="27.75" thickBot="1" x14ac:dyDescent="0.35">
      <c r="B4" s="25" t="s">
        <v>0</v>
      </c>
      <c r="C4" s="26" t="s">
        <v>1</v>
      </c>
      <c r="D4" s="26" t="s">
        <v>3</v>
      </c>
      <c r="E4" s="26" t="s">
        <v>5</v>
      </c>
      <c r="F4" s="27" t="s">
        <v>6</v>
      </c>
      <c r="G4" s="26" t="s">
        <v>7</v>
      </c>
      <c r="H4" s="27" t="s">
        <v>8</v>
      </c>
      <c r="I4" s="26" t="s">
        <v>9</v>
      </c>
      <c r="J4" s="28" t="s">
        <v>10</v>
      </c>
    </row>
    <row r="5" spans="2:10" x14ac:dyDescent="0.3">
      <c r="B5" s="30" t="s">
        <v>11</v>
      </c>
      <c r="C5" s="31" t="s">
        <v>20</v>
      </c>
      <c r="D5" s="31" t="s">
        <v>29</v>
      </c>
      <c r="E5" s="32">
        <v>44854</v>
      </c>
      <c r="F5" s="33">
        <v>8500</v>
      </c>
      <c r="G5" s="34">
        <v>339</v>
      </c>
      <c r="H5" s="33">
        <v>18000</v>
      </c>
      <c r="I5" s="32">
        <f>E5+CHOOSE(MID(B5,4,1),365,500,730)</f>
        <v>45584</v>
      </c>
      <c r="J5" s="35" t="str">
        <f>IF(_xlfn.RANK.EQ(G5,$G$5:$G$12)&lt;=3,_xlfn.RANK.EQ(G5,$G$5:$G$12)&amp;"위","")</f>
        <v/>
      </c>
    </row>
    <row r="6" spans="2:10" x14ac:dyDescent="0.3">
      <c r="B6" s="19" t="s">
        <v>12</v>
      </c>
      <c r="C6" s="2" t="s">
        <v>21</v>
      </c>
      <c r="D6" s="2" t="s">
        <v>31</v>
      </c>
      <c r="E6" s="3">
        <v>44836</v>
      </c>
      <c r="F6" s="4">
        <v>7000</v>
      </c>
      <c r="G6" s="7">
        <v>1035</v>
      </c>
      <c r="H6" s="4">
        <v>15200</v>
      </c>
      <c r="I6" s="3">
        <f t="shared" ref="I6:I12" si="0">E6+CHOOSE(MID(B6,4,1),365,500,730)</f>
        <v>45336</v>
      </c>
      <c r="J6" s="20" t="str">
        <f t="shared" ref="J6:J12" si="1">IF(_xlfn.RANK.EQ(G6,$G$5:$G$12)&lt;=3,_xlfn.RANK.EQ(G6,$G$5:$G$12)&amp;"위","")</f>
        <v>2위</v>
      </c>
    </row>
    <row r="7" spans="2:10" x14ac:dyDescent="0.3">
      <c r="B7" s="19" t="s">
        <v>13</v>
      </c>
      <c r="C7" s="2" t="s">
        <v>22</v>
      </c>
      <c r="D7" s="2" t="s">
        <v>31</v>
      </c>
      <c r="E7" s="3">
        <v>44869</v>
      </c>
      <c r="F7" s="4">
        <v>6300</v>
      </c>
      <c r="G7" s="7">
        <v>326</v>
      </c>
      <c r="H7" s="4">
        <v>11000</v>
      </c>
      <c r="I7" s="3">
        <f t="shared" si="0"/>
        <v>45234</v>
      </c>
      <c r="J7" s="20" t="str">
        <f t="shared" si="1"/>
        <v/>
      </c>
    </row>
    <row r="8" spans="2:10" x14ac:dyDescent="0.3">
      <c r="B8" s="19" t="s">
        <v>14</v>
      </c>
      <c r="C8" s="2" t="s">
        <v>23</v>
      </c>
      <c r="D8" s="2" t="s">
        <v>33</v>
      </c>
      <c r="E8" s="3">
        <v>44903</v>
      </c>
      <c r="F8" s="4">
        <v>12300</v>
      </c>
      <c r="G8" s="7">
        <v>864</v>
      </c>
      <c r="H8" s="4">
        <v>33900</v>
      </c>
      <c r="I8" s="3">
        <f t="shared" si="0"/>
        <v>45403</v>
      </c>
      <c r="J8" s="20" t="str">
        <f t="shared" si="1"/>
        <v/>
      </c>
    </row>
    <row r="9" spans="2:10" x14ac:dyDescent="0.3">
      <c r="B9" s="19" t="s">
        <v>15</v>
      </c>
      <c r="C9" s="2" t="s">
        <v>24</v>
      </c>
      <c r="D9" s="2" t="s">
        <v>29</v>
      </c>
      <c r="E9" s="3">
        <v>44918</v>
      </c>
      <c r="F9" s="4">
        <v>9800</v>
      </c>
      <c r="G9" s="7">
        <v>1532</v>
      </c>
      <c r="H9" s="4">
        <v>14500</v>
      </c>
      <c r="I9" s="3">
        <f t="shared" si="0"/>
        <v>45648</v>
      </c>
      <c r="J9" s="20" t="str">
        <f t="shared" si="1"/>
        <v>1위</v>
      </c>
    </row>
    <row r="10" spans="2:10" x14ac:dyDescent="0.3">
      <c r="B10" s="19" t="s">
        <v>16</v>
      </c>
      <c r="C10" s="2" t="s">
        <v>25</v>
      </c>
      <c r="D10" s="2" t="s">
        <v>31</v>
      </c>
      <c r="E10" s="3">
        <v>44869</v>
      </c>
      <c r="F10" s="4">
        <v>6800</v>
      </c>
      <c r="G10" s="7">
        <v>248</v>
      </c>
      <c r="H10" s="4">
        <v>12300</v>
      </c>
      <c r="I10" s="3">
        <f t="shared" si="0"/>
        <v>45369</v>
      </c>
      <c r="J10" s="20" t="str">
        <f t="shared" si="1"/>
        <v/>
      </c>
    </row>
    <row r="11" spans="2:10" x14ac:dyDescent="0.3">
      <c r="B11" s="19" t="s">
        <v>17</v>
      </c>
      <c r="C11" s="2" t="s">
        <v>26</v>
      </c>
      <c r="D11" s="2" t="s">
        <v>29</v>
      </c>
      <c r="E11" s="3">
        <v>44910</v>
      </c>
      <c r="F11" s="4">
        <v>6900</v>
      </c>
      <c r="G11" s="7">
        <v>567</v>
      </c>
      <c r="H11" s="4">
        <v>15000</v>
      </c>
      <c r="I11" s="3">
        <f t="shared" si="0"/>
        <v>45275</v>
      </c>
      <c r="J11" s="20" t="str">
        <f t="shared" si="1"/>
        <v/>
      </c>
    </row>
    <row r="12" spans="2:10" ht="14.25" thickBot="1" x14ac:dyDescent="0.35">
      <c r="B12" s="21" t="s">
        <v>18</v>
      </c>
      <c r="C12" s="22" t="s">
        <v>27</v>
      </c>
      <c r="D12" s="22" t="s">
        <v>33</v>
      </c>
      <c r="E12" s="36">
        <v>44894</v>
      </c>
      <c r="F12" s="37">
        <v>10500</v>
      </c>
      <c r="G12" s="38">
        <v>954</v>
      </c>
      <c r="H12" s="37">
        <v>29500</v>
      </c>
      <c r="I12" s="36">
        <f t="shared" si="0"/>
        <v>45259</v>
      </c>
      <c r="J12" s="39" t="str">
        <f t="shared" si="1"/>
        <v>3위</v>
      </c>
    </row>
    <row r="13" spans="2:10" x14ac:dyDescent="0.3">
      <c r="B13" s="40" t="s">
        <v>34</v>
      </c>
      <c r="C13" s="41"/>
      <c r="D13" s="41"/>
      <c r="E13" s="11">
        <f>INT(DAVERAGE(D4:H12,5,D4:D5))</f>
        <v>15833</v>
      </c>
      <c r="F13" s="44"/>
      <c r="G13" s="41" t="s">
        <v>36</v>
      </c>
      <c r="H13" s="41"/>
      <c r="I13" s="41"/>
      <c r="J13" s="29">
        <f>INDEX(C5:F12,MATCH(C6,C5:C12,0),4)</f>
        <v>7000</v>
      </c>
    </row>
    <row r="14" spans="2:10" ht="14.25" thickBot="1" x14ac:dyDescent="0.35">
      <c r="B14" s="42" t="s">
        <v>35</v>
      </c>
      <c r="C14" s="43"/>
      <c r="D14" s="43"/>
      <c r="E14" s="22">
        <f>SUMIF(E5:E12,"&gt;=2022-11-15",G5:G12)</f>
        <v>3917</v>
      </c>
      <c r="F14" s="45"/>
      <c r="G14" s="23" t="s">
        <v>1</v>
      </c>
      <c r="H14" s="22" t="s">
        <v>19</v>
      </c>
      <c r="I14" s="23" t="s">
        <v>5</v>
      </c>
      <c r="J14" s="24">
        <f>VLOOKUP(H14,C5:E12,3,0)</f>
        <v>44854</v>
      </c>
    </row>
    <row r="17" spans="7:16" ht="16.5" x14ac:dyDescent="0.3">
      <c r="G17" s="48">
        <f>+G8+G9+G11+G12</f>
        <v>3917</v>
      </c>
      <c r="M17"/>
      <c r="N17"/>
      <c r="O17"/>
      <c r="P17"/>
    </row>
    <row r="18" spans="7:16" ht="35.25" customHeight="1" x14ac:dyDescent="0.3">
      <c r="M18"/>
      <c r="N18"/>
      <c r="O18"/>
      <c r="P18"/>
    </row>
  </sheetData>
  <mergeCells count="4">
    <mergeCell ref="B13:D13"/>
    <mergeCell ref="B14:D14"/>
    <mergeCell ref="F13:F14"/>
    <mergeCell ref="G13:I13"/>
  </mergeCells>
  <phoneticPr fontId="3" type="noConversion"/>
  <conditionalFormatting sqref="H5:H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{A1AA4D56-9F2F-448E-857D-68665DAB0BE1}</x14:id>
        </ext>
      </extLst>
    </cfRule>
  </conditionalFormatting>
  <dataValidations count="1">
    <dataValidation type="list" allowBlank="1" showInputMessage="1" showErrorMessage="1" sqref="H14" xr:uid="{66C2E68D-E5F3-4C39-9026-3A2B30250788}">
      <formula1>$C$5:$C$12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1AA4D56-9F2F-448E-857D-68665DAB0BE1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H5:H12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C452C-8A8E-486D-A94B-DD9FB65470B5}">
  <dimension ref="B2:H21"/>
  <sheetViews>
    <sheetView workbookViewId="0">
      <selection activeCell="B18" sqref="B18:H21"/>
    </sheetView>
  </sheetViews>
  <sheetFormatPr defaultRowHeight="16.5" x14ac:dyDescent="0.3"/>
  <cols>
    <col min="1" max="1" width="1.625" customWidth="1"/>
    <col min="2" max="2" width="10.25" customWidth="1"/>
    <col min="3" max="3" width="18.5" bestFit="1" customWidth="1"/>
    <col min="4" max="4" width="12.75" customWidth="1"/>
    <col min="5" max="5" width="11.625" bestFit="1" customWidth="1"/>
    <col min="7" max="7" width="10.25" customWidth="1"/>
    <col min="8" max="8" width="11" bestFit="1" customWidth="1"/>
  </cols>
  <sheetData>
    <row r="2" spans="2:8" ht="27" x14ac:dyDescent="0.3">
      <c r="B2" s="5" t="s">
        <v>0</v>
      </c>
      <c r="C2" s="5" t="s">
        <v>1</v>
      </c>
      <c r="D2" s="5" t="s">
        <v>3</v>
      </c>
      <c r="E2" s="5" t="s">
        <v>5</v>
      </c>
      <c r="F2" s="6" t="s">
        <v>6</v>
      </c>
      <c r="G2" s="5" t="s">
        <v>7</v>
      </c>
      <c r="H2" s="6" t="s">
        <v>8</v>
      </c>
    </row>
    <row r="3" spans="2:8" x14ac:dyDescent="0.3">
      <c r="B3" s="2" t="s">
        <v>11</v>
      </c>
      <c r="C3" s="2" t="s">
        <v>20</v>
      </c>
      <c r="D3" s="2" t="s">
        <v>29</v>
      </c>
      <c r="E3" s="3">
        <v>44854</v>
      </c>
      <c r="F3" s="4">
        <v>8500</v>
      </c>
      <c r="G3" s="7">
        <v>339</v>
      </c>
      <c r="H3" s="4">
        <v>18000</v>
      </c>
    </row>
    <row r="4" spans="2:8" x14ac:dyDescent="0.3">
      <c r="B4" s="2" t="s">
        <v>12</v>
      </c>
      <c r="C4" s="2" t="s">
        <v>21</v>
      </c>
      <c r="D4" s="2" t="s">
        <v>31</v>
      </c>
      <c r="E4" s="3">
        <v>44836</v>
      </c>
      <c r="F4" s="4">
        <v>7000</v>
      </c>
      <c r="G4" s="7">
        <v>1035</v>
      </c>
      <c r="H4" s="4">
        <v>15200</v>
      </c>
    </row>
    <row r="5" spans="2:8" x14ac:dyDescent="0.3">
      <c r="B5" s="2" t="s">
        <v>13</v>
      </c>
      <c r="C5" s="2" t="s">
        <v>22</v>
      </c>
      <c r="D5" s="2" t="s">
        <v>31</v>
      </c>
      <c r="E5" s="3">
        <v>44869</v>
      </c>
      <c r="F5" s="4">
        <v>6300</v>
      </c>
      <c r="G5" s="7">
        <v>326</v>
      </c>
      <c r="H5" s="4">
        <v>11000</v>
      </c>
    </row>
    <row r="6" spans="2:8" x14ac:dyDescent="0.3">
      <c r="B6" s="2" t="s">
        <v>14</v>
      </c>
      <c r="C6" s="2" t="s">
        <v>23</v>
      </c>
      <c r="D6" s="2" t="s">
        <v>33</v>
      </c>
      <c r="E6" s="3">
        <v>44903</v>
      </c>
      <c r="F6" s="4">
        <v>12300</v>
      </c>
      <c r="G6" s="7">
        <v>864</v>
      </c>
      <c r="H6" s="4">
        <v>33900</v>
      </c>
    </row>
    <row r="7" spans="2:8" x14ac:dyDescent="0.3">
      <c r="B7" s="2" t="s">
        <v>15</v>
      </c>
      <c r="C7" s="2" t="s">
        <v>24</v>
      </c>
      <c r="D7" s="2" t="s">
        <v>29</v>
      </c>
      <c r="E7" s="3">
        <v>44918</v>
      </c>
      <c r="F7" s="4">
        <v>9800</v>
      </c>
      <c r="G7" s="7">
        <v>1532</v>
      </c>
      <c r="H7" s="4">
        <v>14500</v>
      </c>
    </row>
    <row r="8" spans="2:8" x14ac:dyDescent="0.3">
      <c r="B8" s="2" t="s">
        <v>16</v>
      </c>
      <c r="C8" s="2" t="s">
        <v>25</v>
      </c>
      <c r="D8" s="2" t="s">
        <v>31</v>
      </c>
      <c r="E8" s="3">
        <v>44869</v>
      </c>
      <c r="F8" s="4">
        <v>6800</v>
      </c>
      <c r="G8" s="7">
        <v>248</v>
      </c>
      <c r="H8" s="4">
        <v>12300</v>
      </c>
    </row>
    <row r="9" spans="2:8" x14ac:dyDescent="0.3">
      <c r="B9" s="2" t="s">
        <v>17</v>
      </c>
      <c r="C9" s="2" t="s">
        <v>26</v>
      </c>
      <c r="D9" s="2" t="s">
        <v>29</v>
      </c>
      <c r="E9" s="3">
        <v>44910</v>
      </c>
      <c r="F9" s="4">
        <v>6900</v>
      </c>
      <c r="G9" s="7">
        <v>557</v>
      </c>
      <c r="H9" s="4">
        <v>15000</v>
      </c>
    </row>
    <row r="10" spans="2:8" x14ac:dyDescent="0.3">
      <c r="B10" s="2" t="s">
        <v>18</v>
      </c>
      <c r="C10" s="2" t="s">
        <v>27</v>
      </c>
      <c r="D10" s="2" t="s">
        <v>33</v>
      </c>
      <c r="E10" s="3">
        <v>44894</v>
      </c>
      <c r="F10" s="4">
        <v>10500</v>
      </c>
      <c r="G10" s="7">
        <v>954</v>
      </c>
      <c r="H10" s="4">
        <v>29500</v>
      </c>
    </row>
    <row r="13" spans="2:8" x14ac:dyDescent="0.3">
      <c r="B13" t="str">
        <f>D2</f>
        <v>커피 원산지</v>
      </c>
      <c r="C13" t="str">
        <f>F2</f>
        <v>커피 원가
(단위:원)</v>
      </c>
    </row>
    <row r="14" spans="2:8" x14ac:dyDescent="0.3">
      <c r="B14" t="s">
        <v>45</v>
      </c>
      <c r="C14" t="s">
        <v>37</v>
      </c>
    </row>
    <row r="18" spans="2:8" ht="27" x14ac:dyDescent="0.3">
      <c r="B18" s="52" t="s">
        <v>0</v>
      </c>
      <c r="C18" s="53" t="s">
        <v>1</v>
      </c>
      <c r="D18" s="53" t="s">
        <v>3</v>
      </c>
      <c r="E18" s="53" t="s">
        <v>5</v>
      </c>
      <c r="F18" s="54" t="s">
        <v>6</v>
      </c>
      <c r="G18" s="53" t="s">
        <v>7</v>
      </c>
      <c r="H18" s="55" t="s">
        <v>8</v>
      </c>
    </row>
    <row r="19" spans="2:8" x14ac:dyDescent="0.3">
      <c r="B19" s="51" t="s">
        <v>11</v>
      </c>
      <c r="C19" s="49" t="s">
        <v>20</v>
      </c>
      <c r="D19" s="49" t="s">
        <v>29</v>
      </c>
      <c r="E19" s="50">
        <v>44854</v>
      </c>
      <c r="F19" s="8">
        <v>8500</v>
      </c>
      <c r="G19" s="9">
        <v>339</v>
      </c>
      <c r="H19" s="10">
        <v>18000</v>
      </c>
    </row>
    <row r="20" spans="2:8" x14ac:dyDescent="0.3">
      <c r="B20" s="51" t="s">
        <v>12</v>
      </c>
      <c r="C20" s="49" t="s">
        <v>21</v>
      </c>
      <c r="D20" s="49" t="s">
        <v>31</v>
      </c>
      <c r="E20" s="50">
        <v>44836</v>
      </c>
      <c r="F20" s="8">
        <v>7000</v>
      </c>
      <c r="G20" s="9">
        <v>1035</v>
      </c>
      <c r="H20" s="10">
        <v>15200</v>
      </c>
    </row>
    <row r="21" spans="2:8" x14ac:dyDescent="0.3">
      <c r="B21" s="56" t="s">
        <v>15</v>
      </c>
      <c r="C21" s="57" t="s">
        <v>24</v>
      </c>
      <c r="D21" s="57" t="s">
        <v>29</v>
      </c>
      <c r="E21" s="58">
        <v>44918</v>
      </c>
      <c r="F21" s="12">
        <v>9800</v>
      </c>
      <c r="G21" s="13">
        <v>1532</v>
      </c>
      <c r="H21" s="14">
        <v>14500</v>
      </c>
    </row>
  </sheetData>
  <phoneticPr fontId="3" type="noConversion"/>
  <conditionalFormatting sqref="H3:H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{DDB33AAF-AC25-4903-9EF8-A5F1DAEEE1D0}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DB33AAF-AC25-4903-9EF8-A5F1DAEEE1D0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H3:H10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64F25-BFFA-490F-AB2D-7591B075C523}">
  <dimension ref="B2:H8"/>
  <sheetViews>
    <sheetView workbookViewId="0">
      <selection activeCell="F24" sqref="F24"/>
    </sheetView>
  </sheetViews>
  <sheetFormatPr defaultRowHeight="16.5" x14ac:dyDescent="0.3"/>
  <cols>
    <col min="1" max="1" width="1.625" customWidth="1"/>
    <col min="2" max="2" width="13.25" bestFit="1" customWidth="1"/>
    <col min="3" max="3" width="15.875" bestFit="1" customWidth="1"/>
    <col min="4" max="4" width="21.375" bestFit="1" customWidth="1"/>
    <col min="5" max="5" width="13.125" bestFit="1" customWidth="1"/>
    <col min="6" max="6" width="21.375" bestFit="1" customWidth="1"/>
    <col min="7" max="7" width="13.125" bestFit="1" customWidth="1"/>
    <col min="8" max="8" width="21.375" bestFit="1" customWidth="1"/>
    <col min="9" max="9" width="18" bestFit="1" customWidth="1"/>
    <col min="10" max="10" width="26.25" bestFit="1" customWidth="1"/>
  </cols>
  <sheetData>
    <row r="2" spans="2:8" x14ac:dyDescent="0.3">
      <c r="B2" s="15"/>
      <c r="C2" s="16" t="s">
        <v>2</v>
      </c>
      <c r="D2" s="15"/>
      <c r="E2" s="15"/>
      <c r="F2" s="15"/>
      <c r="G2" s="15"/>
      <c r="H2" s="15"/>
    </row>
    <row r="3" spans="2:8" x14ac:dyDescent="0.3">
      <c r="B3" s="15"/>
      <c r="C3" s="46" t="s">
        <v>30</v>
      </c>
      <c r="D3" s="47"/>
      <c r="E3" s="46" t="s">
        <v>32</v>
      </c>
      <c r="F3" s="47"/>
      <c r="G3" s="46" t="s">
        <v>28</v>
      </c>
      <c r="H3" s="47"/>
    </row>
    <row r="4" spans="2:8" ht="33" x14ac:dyDescent="0.3">
      <c r="B4" s="16" t="s">
        <v>4</v>
      </c>
      <c r="C4" s="17" t="s">
        <v>42</v>
      </c>
      <c r="D4" s="17" t="s">
        <v>43</v>
      </c>
      <c r="E4" s="17" t="s">
        <v>42</v>
      </c>
      <c r="F4" s="17" t="s">
        <v>43</v>
      </c>
      <c r="G4" s="17" t="s">
        <v>42</v>
      </c>
      <c r="H4" s="17" t="s">
        <v>43</v>
      </c>
    </row>
    <row r="5" spans="2:8" x14ac:dyDescent="0.3">
      <c r="B5" s="18" t="s">
        <v>39</v>
      </c>
      <c r="C5" s="18">
        <v>1</v>
      </c>
      <c r="D5" s="18">
        <v>15200</v>
      </c>
      <c r="E5" s="18" t="s">
        <v>44</v>
      </c>
      <c r="F5" s="18" t="s">
        <v>44</v>
      </c>
      <c r="G5" s="18">
        <v>1</v>
      </c>
      <c r="H5" s="18">
        <v>18000</v>
      </c>
    </row>
    <row r="6" spans="2:8" x14ac:dyDescent="0.3">
      <c r="B6" s="18" t="s">
        <v>40</v>
      </c>
      <c r="C6" s="18">
        <v>2</v>
      </c>
      <c r="D6" s="18">
        <v>11650</v>
      </c>
      <c r="E6" s="18">
        <v>1</v>
      </c>
      <c r="F6" s="18">
        <v>29500</v>
      </c>
      <c r="G6" s="18" t="s">
        <v>44</v>
      </c>
      <c r="H6" s="18" t="s">
        <v>44</v>
      </c>
    </row>
    <row r="7" spans="2:8" x14ac:dyDescent="0.3">
      <c r="B7" s="18" t="s">
        <v>41</v>
      </c>
      <c r="C7" s="18" t="s">
        <v>44</v>
      </c>
      <c r="D7" s="18" t="s">
        <v>44</v>
      </c>
      <c r="E7" s="18">
        <v>1</v>
      </c>
      <c r="F7" s="18">
        <v>33900</v>
      </c>
      <c r="G7" s="18">
        <v>2</v>
      </c>
      <c r="H7" s="18">
        <v>14750</v>
      </c>
    </row>
    <row r="8" spans="2:8" x14ac:dyDescent="0.3">
      <c r="B8" s="18" t="s">
        <v>38</v>
      </c>
      <c r="C8" s="18">
        <v>3</v>
      </c>
      <c r="D8" s="18">
        <v>12833.333333333334</v>
      </c>
      <c r="E8" s="18">
        <v>2</v>
      </c>
      <c r="F8" s="18">
        <v>31700</v>
      </c>
      <c r="G8" s="18">
        <v>3</v>
      </c>
      <c r="H8" s="18">
        <v>15833.333333333334</v>
      </c>
    </row>
  </sheetData>
  <mergeCells count="3">
    <mergeCell ref="C3:D3"/>
    <mergeCell ref="E3:F3"/>
    <mergeCell ref="G3:H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원가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가족</dc:creator>
  <cp:lastModifiedBy>가족</cp:lastModifiedBy>
  <dcterms:created xsi:type="dcterms:W3CDTF">2025-08-22T05:58:25Z</dcterms:created>
  <dcterms:modified xsi:type="dcterms:W3CDTF">2025-08-22T06:42:52Z</dcterms:modified>
</cp:coreProperties>
</file>