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wlrma\OneDrive\바탕 화면\"/>
    </mc:Choice>
  </mc:AlternateContent>
  <xr:revisionPtr revIDLastSave="0" documentId="13_ncr:1_{4B10222C-2802-443C-A84B-2C3928638F15}" xr6:coauthVersionLast="47" xr6:coauthVersionMax="47" xr10:uidLastSave="{00000000-0000-0000-0000-000000000000}"/>
  <bookViews>
    <workbookView xWindow="-108" yWindow="-108" windowWidth="23256" windowHeight="12576" tabRatio="765" activeTab="3" xr2:uid="{0E0FC216-47B2-48BC-BA16-25062CF71296}"/>
  </bookViews>
  <sheets>
    <sheet name="기본작업" sheetId="1" r:id="rId1"/>
    <sheet name="계산작업" sheetId="2" r:id="rId2"/>
    <sheet name="기술부" sheetId="11" r:id="rId3"/>
    <sheet name="세부 정보1" sheetId="12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기본작업!$A$3:$G$31</definedName>
    <definedName name="_xleta.LEFT" hidden="1" xlm="1">#NAME?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6" l="1"/>
  <c r="D5" i="6"/>
  <c r="D4" i="6"/>
  <c r="D3" i="6"/>
  <c r="A34" i="1" l="1"/>
  <c r="I21" i="2" a="1"/>
  <c r="I21" i="2" s="1"/>
  <c r="I22" i="2" a="1"/>
  <c r="I22" i="2" s="1"/>
  <c r="I23" i="2" a="1"/>
  <c r="I23" i="2" s="1"/>
  <c r="I24" i="2" a="1"/>
  <c r="I24" i="2" s="1"/>
  <c r="I25" i="2" a="1"/>
  <c r="I25" i="2" s="1"/>
  <c r="I26" i="2" a="1"/>
  <c r="I26" i="2" s="1"/>
  <c r="I27" i="2" a="1"/>
  <c r="I27" i="2" s="1"/>
  <c r="I28" i="2" a="1"/>
  <c r="I28" i="2" s="1"/>
  <c r="I29" i="2" a="1"/>
  <c r="I29" i="2" s="1"/>
  <c r="I30" i="2" a="1"/>
  <c r="I30" i="2" s="1"/>
  <c r="I31" i="2" a="1"/>
  <c r="I31" i="2" s="1"/>
  <c r="I32" i="2" a="1"/>
  <c r="I32" i="2" s="1"/>
  <c r="I33" i="2" a="1"/>
  <c r="I33" i="2" s="1"/>
  <c r="I34" i="2" a="1"/>
  <c r="I34" i="2"/>
  <c r="I35" i="2" a="1"/>
  <c r="I35" i="2" s="1"/>
  <c r="I36" i="2" a="1"/>
  <c r="I36" i="2" s="1"/>
  <c r="I37" i="2" a="1"/>
  <c r="I37" i="2" s="1"/>
  <c r="I38" i="2" a="1"/>
  <c r="I38" i="2" s="1"/>
  <c r="I39" i="2" a="1"/>
  <c r="I39" i="2" s="1"/>
  <c r="I20" i="2" a="1"/>
  <c r="I20" i="2" s="1"/>
  <c r="F21" i="2" a="1"/>
  <c r="F21" i="2" s="1"/>
  <c r="F22" i="2" a="1"/>
  <c r="F22" i="2"/>
  <c r="F23" i="2" a="1"/>
  <c r="F23" i="2" s="1"/>
  <c r="F24" i="2" a="1"/>
  <c r="F24" i="2"/>
  <c r="F25" i="2" a="1"/>
  <c r="F25" i="2" s="1"/>
  <c r="F26" i="2" a="1"/>
  <c r="F26" i="2"/>
  <c r="F27" i="2" a="1"/>
  <c r="F27" i="2" s="1"/>
  <c r="F28" i="2" a="1"/>
  <c r="F28" i="2"/>
  <c r="F29" i="2" a="1"/>
  <c r="F29" i="2" s="1"/>
  <c r="F30" i="2" a="1"/>
  <c r="F30" i="2"/>
  <c r="F31" i="2" a="1"/>
  <c r="F31" i="2" s="1"/>
  <c r="F32" i="2" a="1"/>
  <c r="F32" i="2"/>
  <c r="F33" i="2" a="1"/>
  <c r="F33" i="2" s="1"/>
  <c r="F34" i="2" a="1"/>
  <c r="F34" i="2"/>
  <c r="F35" i="2" a="1"/>
  <c r="F35" i="2" s="1"/>
  <c r="F36" i="2" a="1"/>
  <c r="F36" i="2"/>
  <c r="F37" i="2" a="1"/>
  <c r="F37" i="2" s="1"/>
  <c r="F38" i="2" a="1"/>
  <c r="F38" i="2"/>
  <c r="F39" i="2" a="1"/>
  <c r="F39" i="2" s="1"/>
  <c r="F20" i="2" a="1"/>
  <c r="F20" i="2" s="1"/>
  <c r="E21" i="2" a="1"/>
  <c r="E21" i="2" s="1"/>
  <c r="E22" i="2" a="1"/>
  <c r="E22" i="2"/>
  <c r="E23" i="2" a="1"/>
  <c r="E23" i="2" s="1"/>
  <c r="E24" i="2" a="1"/>
  <c r="E24" i="2"/>
  <c r="E25" i="2" a="1"/>
  <c r="E25" i="2" s="1"/>
  <c r="E26" i="2" a="1"/>
  <c r="E26" i="2"/>
  <c r="E27" i="2" a="1"/>
  <c r="E27" i="2" s="1"/>
  <c r="E28" i="2" a="1"/>
  <c r="E28" i="2"/>
  <c r="E29" i="2" a="1"/>
  <c r="E29" i="2" s="1"/>
  <c r="E30" i="2" a="1"/>
  <c r="E30" i="2"/>
  <c r="E31" i="2" a="1"/>
  <c r="E31" i="2" s="1"/>
  <c r="E32" i="2" a="1"/>
  <c r="E32" i="2"/>
  <c r="E33" i="2" a="1"/>
  <c r="E33" i="2" s="1"/>
  <c r="E34" i="2" a="1"/>
  <c r="E34" i="2"/>
  <c r="E35" i="2" a="1"/>
  <c r="E35" i="2" s="1"/>
  <c r="E36" i="2" a="1"/>
  <c r="E36" i="2"/>
  <c r="E37" i="2" a="1"/>
  <c r="E37" i="2" s="1"/>
  <c r="E38" i="2" a="1"/>
  <c r="E38" i="2"/>
  <c r="E39" i="2" a="1"/>
  <c r="E39" i="2" s="1"/>
  <c r="E20" i="2" a="1"/>
  <c r="E20" i="2" s="1"/>
  <c r="F11" i="2" a="1"/>
  <c r="F11" i="2" s="1"/>
  <c r="F12" i="2" a="1"/>
  <c r="F12" i="2" s="1"/>
  <c r="F10" i="2" a="1"/>
  <c r="F10" i="2" s="1"/>
  <c r="B11" i="2" a="1"/>
  <c r="B11" i="2" s="1"/>
  <c r="B12" i="2" a="1"/>
  <c r="B12" i="2"/>
  <c r="B13" i="2" a="1"/>
  <c r="B13" i="2" s="1"/>
  <c r="B14" i="2" a="1"/>
  <c r="B14" i="2"/>
  <c r="B15" i="2" a="1"/>
  <c r="B15" i="2" s="1"/>
  <c r="B10" i="2" a="1"/>
  <c r="B10" i="2" s="1"/>
  <c r="E3" i="2"/>
  <c r="C4" i="2"/>
  <c r="C5" i="2"/>
  <c r="C6" i="2"/>
  <c r="C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FAD5D0-C660-4F32-902A-46FC1C047C20}" sourceFile="C:\Users\wlrma\OneDrive\바탕 화면\컴활1급\01 엑셀\03 기본모의고사\성적.accdb" keepAlive="1" name="성적" type="5" refreshedVersion="8" background="1">
    <dbPr connection="Provider=Microsoft.ACE.OLEDB.12.0;User ID=Admin;Data Source=C:\Users\wlrma\OneDrive\바탕 화면\컴활1급\01 엑셀\03 기본모의고사\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사원평가정보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<sst xmlns="http://schemas.openxmlformats.org/spreadsheetml/2006/main" count="381" uniqueCount="197">
  <si>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</si>
  <si>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</si>
  <si>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</si>
  <si>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</si>
  <si>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</si>
  <si>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</si>
  <si>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</si>
  <si>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</si>
  <si>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</si>
  <si>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</si>
  <si>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</si>
  <si>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</si>
  <si>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</si>
  <si>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</si>
  <si>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</si>
  <si>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</si>
  <si>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</si>
  <si>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</si>
  <si>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</si>
  <si>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</si>
  <si>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</si>
  <si>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</si>
  <si>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</si>
  <si>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</si>
  <si>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</si>
  <si>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</si>
  <si>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</si>
  <si>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</si>
  <si>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</si>
  <si>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</si>
  <si>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</si>
  <si>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</si>
  <si>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</si>
  <si>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</si>
  <si>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</si>
  <si>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</si>
  <si>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</si>
  <si>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</si>
  <si>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</si>
  <si>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</si>
  <si>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</si>
  <si>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</si>
  <si>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</si>
  <si>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</si>
  <si>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</si>
  <si>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</si>
  <si>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</si>
  <si>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</si>
  <si>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</si>
  <si>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</si>
  <si>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</si>
  <si>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</si>
  <si>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</si>
  <si>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</si>
  <si>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</si>
  <si>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</si>
  <si>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</si>
  <si>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</si>
  <si>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</si>
  <si>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</si>
  <si>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</si>
  <si>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</si>
  <si>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</si>
  <si>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</si>
  <si>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</si>
  <si>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</si>
  <si>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</si>
  <si>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</si>
  <si>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</si>
  <si>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</si>
  <si>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</si>
  <si>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</si>
  <si>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</si>
  <si>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</si>
  <si>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</si>
  <si>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</si>
  <si>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</si>
  <si>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</si>
  <si>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</si>
  <si>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</si>
  <si>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</si>
  <si>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</si>
  <si>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</si>
  <si>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</si>
  <si>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</si>
  <si>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</si>
  <si>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</si>
  <si>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</si>
  <si>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</si>
  <si>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</si>
  <si>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</si>
  <si>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</si>
  <si>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</si>
  <si>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</si>
  <si>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</si>
  <si>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</si>
  <si>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</si>
  <si>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</si>
  <si>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</si>
  <si>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</si>
  <si>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</si>
  <si>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</si>
  <si>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</si>
  <si>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</si>
  <si>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</si>
  <si>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</si>
  <si>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</si>
  <si>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</si>
  <si>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</si>
  <si>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</si>
  <si>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</si>
  <si>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</si>
  <si>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</si>
  <si>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</si>
  <si>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</si>
  <si>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</si>
  <si>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</si>
  <si>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</si>
  <si>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</si>
  <si>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</si>
  <si>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</si>
  <si>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</si>
  <si>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</si>
  <si>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</si>
  <si>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</si>
  <si>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</si>
  <si>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</si>
  <si>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</si>
  <si>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</si>
  <si>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</si>
  <si>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</si>
  <si>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</si>
  <si>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</si>
  <si>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</si>
  <si>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</si>
  <si>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</si>
  <si>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</si>
  <si>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</si>
  <si>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</si>
  <si>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</si>
  <si>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</si>
  <si>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</si>
  <si>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</si>
  <si>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</si>
  <si>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</si>
  <si>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</si>
  <si>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</si>
  <si>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</si>
  <si>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</si>
  <si>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</si>
  <si>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</si>
  <si>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</si>
  <si>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</si>
  <si>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</si>
  <si>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</si>
  <si>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</si>
  <si>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</si>
  <si>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</si>
  <si>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</si>
  <si>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</si>
  <si>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</si>
  <si>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</si>
  <si>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</si>
  <si>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</si>
  <si>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</si>
  <si>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</si>
  <si>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</si>
  <si>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</si>
  <si>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</si>
  <si>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</si>
  <si>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</si>
  <si>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</si>
  <si>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마소희</t>
  </si>
  <si>
    <t>박혁거</t>
  </si>
  <si>
    <t>우성룡</t>
  </si>
  <si>
    <t>최민정</t>
  </si>
  <si>
    <t>(모두)</t>
  </si>
  <si>
    <t>사원번호</t>
  </si>
  <si>
    <t>부서코드</t>
  </si>
  <si>
    <t>입사일자</t>
  </si>
  <si>
    <t>점수</t>
  </si>
  <si>
    <t>평가</t>
  </si>
  <si>
    <t>상</t>
  </si>
  <si>
    <t>중</t>
  </si>
  <si>
    <t>평균 : 영어독해</t>
  </si>
  <si>
    <t>평균 : 영어듣기</t>
  </si>
  <si>
    <t>평균 : 전산이론</t>
  </si>
  <si>
    <t>평균 : 전산실기</t>
  </si>
  <si>
    <t>T-001</t>
  </si>
  <si>
    <t>하</t>
  </si>
  <si>
    <t>[표2]</t>
    <phoneticPr fontId="2" type="noConversion"/>
  </si>
  <si>
    <t>부서</t>
    <phoneticPr fontId="2" type="noConversion"/>
  </si>
  <si>
    <t>판매1팀</t>
    <phoneticPr fontId="2" type="noConversion"/>
  </si>
  <si>
    <t>입사연도</t>
    <phoneticPr fontId="2" type="noConversion"/>
  </si>
  <si>
    <t>&gt;=2021</t>
    <phoneticPr fontId="2" type="noConversion"/>
  </si>
  <si>
    <t>컴활합격</t>
    <phoneticPr fontId="2" type="noConversion"/>
  </si>
  <si>
    <t>평균 : 영어듣기 - 부서명: 기술부, 이름: 강감찬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</si>
</sst>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##&quot;점&quot;"/>
    <numFmt numFmtId="179" formatCode="[Red][&gt;=120]&quot;★&quot;* 0;[Blue][&gt;=100]&quot;☆&quot;* 0;0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0" borderId="26" xfId="0" applyBorder="1" applyAlignment="1">
      <alignment horizontal="center" vertic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9" xfId="0" applyNumberFormat="1" applyBorder="1">
      <alignment vertical="center"/>
    </xf>
    <xf numFmtId="179" fontId="0" fillId="0" borderId="1" xfId="0" applyNumberFormat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0" borderId="0" xfId="0" applyFont="1">
      <alignment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6">
    <dxf>
      <numFmt numFmtId="19" formatCode="yyyy/mm/dd"/>
    </dxf>
    <dxf>
      <fill>
        <patternFill>
          <fgColor indexed="64"/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numFmt numFmtId="19" formatCode="yyyy/mm/dd"/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1, 2</a:t>
            </a:r>
            <a:r>
              <a:rPr lang="ko-KR" altLang="en-US"/>
              <a:t>차 수주 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B5-4638-BCA8-DA3CB528B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4</xdr:col>
      <xdr:colOff>0</xdr:colOff>
      <xdr:row>10</xdr:row>
      <xdr:rowOff>0</xdr:rowOff>
    </xdr:to>
    <xdr:sp macro="[0]!목표달성" textlink="">
      <xdr:nvSpPr>
        <xdr:cNvPr id="7" name="순서도: 천공 테이프 6">
          <a:extLst>
            <a:ext uri="{FF2B5EF4-FFF2-40B4-BE49-F238E27FC236}">
              <a16:creationId xmlns:a16="http://schemas.microsoft.com/office/drawing/2014/main" id="{E1DE9C94-987B-B587-65B1-B0DA4B2B6EBF}"/>
            </a:ext>
          </a:extLst>
        </xdr:cNvPr>
        <xdr:cNvSpPr/>
      </xdr:nvSpPr>
      <xdr:spPr>
        <a:xfrm>
          <a:off x="1508760" y="1569720"/>
          <a:ext cx="1508760" cy="66294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목표달성제품</a:t>
          </a:r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2</xdr:col>
      <xdr:colOff>0</xdr:colOff>
      <xdr:row>10</xdr:row>
      <xdr:rowOff>0</xdr:rowOff>
    </xdr:to>
    <xdr:sp macro="[0]!서식적용" textlink="">
      <xdr:nvSpPr>
        <xdr:cNvPr id="8" name="순서도: 천공 테이프 7">
          <a:extLst>
            <a:ext uri="{FF2B5EF4-FFF2-40B4-BE49-F238E27FC236}">
              <a16:creationId xmlns:a16="http://schemas.microsoft.com/office/drawing/2014/main" id="{A973EE89-5981-FE30-EE7D-C5996F2DAB3B}"/>
            </a:ext>
          </a:extLst>
        </xdr:cNvPr>
        <xdr:cNvSpPr/>
      </xdr:nvSpPr>
      <xdr:spPr>
        <a:xfrm>
          <a:off x="0" y="1569720"/>
          <a:ext cx="1508760" cy="66294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449580</xdr:colOff>
          <xdr:row>0</xdr:row>
          <xdr:rowOff>213360</xdr:rowOff>
        </xdr:from>
        <xdr:to>
          <xdr:col>5</xdr:col>
          <xdr:colOff>601980</xdr:colOff>
          <xdr:row>3</xdr:row>
          <xdr:rowOff>144780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lrma" refreshedDate="45655.425119097221" backgroundQuery="1" createdVersion="8" refreshedVersion="8" minRefreshableVersion="3" recordCount="37" xr:uid="{A0AAD6CE-DA88-4D8B-8287-33EA96DFF253}">
  <cacheSource type="external" connectionId="1"/>
  <cacheFields count="13">
    <cacheField name="사원번호" numFmtId="0">
      <sharedItems containsSemiMixedTypes="0" containsString="0" containsNumber="1" containsInteger="1" minValue="200101" maxValue="200137"/>
    </cacheField>
    <cacheField name="이름" numFmtId="0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코드" numFmtId="0">
      <sharedItems count="4">
        <s v="T-002"/>
        <s v="T-001"/>
        <s v="G-002"/>
        <s v="G-001"/>
      </sharedItems>
    </cacheField>
    <cacheField name="부서명" numFmtId="0">
      <sharedItems count="4">
        <s v="영업부"/>
        <s v="기술부"/>
        <s v="총무부"/>
        <s v="기획부"/>
      </sharedItems>
    </cacheField>
    <cacheField name="직위" numFmtId="0">
      <sharedItems count="2">
        <s v="사원"/>
        <s v="대리"/>
      </sharedItems>
    </cacheField>
    <cacheField name="입사일자" numFmtId="0">
      <sharedItems containsSemiMixedTypes="0" containsNonDate="0" containsDate="1" containsString="0" minDate="2021-01-01T00:00:00" maxDate="2023-01-08T00:00:00" count="10">
        <d v="2023-01-02T00:00:00"/>
        <d v="2022-08-01T00:00:00"/>
        <d v="2022-08-12T00:00:00"/>
        <d v="2021-01-05T00:00:00"/>
        <d v="2021-01-01T00:00:00"/>
        <d v="2021-01-09T00:00:00"/>
        <d v="2022-08-07T00:00:00"/>
        <d v="2021-01-02T00:00:00"/>
        <d v="2023-01-07T00:00:00"/>
        <d v="2021-01-04T00:00:00"/>
      </sharedItems>
    </cacheField>
    <cacheField name="업무수행" numFmtId="0">
      <sharedItems containsSemiMixedTypes="0" containsString="0" containsNumber="1" containsInteger="1" minValue="0" maxValue="100" count="7">
        <n v="100"/>
        <n v="70"/>
        <n v="80"/>
        <n v="50"/>
        <n v="90"/>
        <n v="0"/>
        <n v="10"/>
      </sharedItems>
    </cacheField>
    <cacheField name="영어독해" numFmtId="0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>
      <sharedItems containsSemiMixedTypes="0" containsString="0" containsNumber="1" containsInteger="1" minValue="70" maxValue="100" count="4">
        <n v="100"/>
        <n v="90"/>
        <n v="80"/>
        <n v="70"/>
      </sharedItems>
    </cacheField>
    <cacheField name="점수" numFmtId="0">
      <sharedItems containsSemiMixedTypes="0" containsString="0" containsNumber="1" minValue="16" maxValue="92" count="30">
        <n v="85.2"/>
        <n v="69.2"/>
        <n v="72.400000000000006"/>
        <n v="76.400000000000006"/>
        <n v="54"/>
        <n v="74.8"/>
        <n v="44"/>
        <n v="74"/>
        <n v="76"/>
        <n v="81.599999999999994"/>
        <n v="90.4"/>
        <n v="86"/>
        <n v="80"/>
        <n v="89.6"/>
        <n v="77.599999999999994"/>
        <n v="76.8"/>
        <n v="79.599999999999994"/>
        <n v="16"/>
        <n v="71.2"/>
        <n v="65.599999999999994"/>
        <n v="63.6"/>
        <n v="64.8"/>
        <n v="72"/>
        <n v="41.6"/>
        <n v="92"/>
        <n v="78"/>
        <n v="87.6"/>
        <n v="88.4"/>
        <n v="34"/>
        <n v="91.2"/>
      </sharedItems>
    </cacheField>
    <cacheField name="평가" numFmtId="0">
      <sharedItems count="4">
        <s v="상"/>
        <s v="하"/>
        <s v="중"/>
        <s v="최상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n v="200127"/>
    <x v="0"/>
    <x v="0"/>
    <x v="0"/>
    <x v="0"/>
    <x v="0"/>
    <x v="0"/>
    <x v="0"/>
    <x v="0"/>
    <x v="0"/>
    <x v="0"/>
    <x v="0"/>
    <x v="0"/>
  </r>
  <r>
    <n v="200124"/>
    <x v="1"/>
    <x v="1"/>
    <x v="1"/>
    <x v="0"/>
    <x v="0"/>
    <x v="1"/>
    <x v="1"/>
    <x v="1"/>
    <x v="1"/>
    <x v="1"/>
    <x v="1"/>
    <x v="1"/>
  </r>
  <r>
    <n v="200116"/>
    <x v="2"/>
    <x v="0"/>
    <x v="0"/>
    <x v="1"/>
    <x v="1"/>
    <x v="2"/>
    <x v="2"/>
    <x v="2"/>
    <x v="2"/>
    <x v="1"/>
    <x v="2"/>
    <x v="2"/>
  </r>
  <r>
    <n v="200122"/>
    <x v="3"/>
    <x v="2"/>
    <x v="2"/>
    <x v="1"/>
    <x v="2"/>
    <x v="1"/>
    <x v="3"/>
    <x v="1"/>
    <x v="3"/>
    <x v="0"/>
    <x v="3"/>
    <x v="2"/>
  </r>
  <r>
    <n v="200115"/>
    <x v="4"/>
    <x v="1"/>
    <x v="1"/>
    <x v="1"/>
    <x v="1"/>
    <x v="1"/>
    <x v="1"/>
    <x v="3"/>
    <x v="4"/>
    <x v="0"/>
    <x v="4"/>
    <x v="1"/>
  </r>
  <r>
    <n v="200108"/>
    <x v="5"/>
    <x v="1"/>
    <x v="1"/>
    <x v="1"/>
    <x v="3"/>
    <x v="2"/>
    <x v="0"/>
    <x v="4"/>
    <x v="0"/>
    <x v="0"/>
    <x v="5"/>
    <x v="2"/>
  </r>
  <r>
    <n v="200101"/>
    <x v="6"/>
    <x v="0"/>
    <x v="0"/>
    <x v="1"/>
    <x v="4"/>
    <x v="3"/>
    <x v="4"/>
    <x v="5"/>
    <x v="0"/>
    <x v="2"/>
    <x v="6"/>
    <x v="1"/>
  </r>
  <r>
    <n v="200111"/>
    <x v="7"/>
    <x v="0"/>
    <x v="0"/>
    <x v="1"/>
    <x v="5"/>
    <x v="0"/>
    <x v="5"/>
    <x v="3"/>
    <x v="0"/>
    <x v="0"/>
    <x v="7"/>
    <x v="2"/>
  </r>
  <r>
    <n v="200118"/>
    <x v="8"/>
    <x v="1"/>
    <x v="1"/>
    <x v="1"/>
    <x v="6"/>
    <x v="1"/>
    <x v="0"/>
    <x v="2"/>
    <x v="0"/>
    <x v="0"/>
    <x v="8"/>
    <x v="2"/>
  </r>
  <r>
    <n v="200121"/>
    <x v="9"/>
    <x v="1"/>
    <x v="1"/>
    <x v="1"/>
    <x v="2"/>
    <x v="2"/>
    <x v="6"/>
    <x v="6"/>
    <x v="3"/>
    <x v="0"/>
    <x v="9"/>
    <x v="2"/>
  </r>
  <r>
    <n v="200135"/>
    <x v="10"/>
    <x v="0"/>
    <x v="0"/>
    <x v="0"/>
    <x v="7"/>
    <x v="0"/>
    <x v="7"/>
    <x v="7"/>
    <x v="3"/>
    <x v="0"/>
    <x v="10"/>
    <x v="3"/>
  </r>
  <r>
    <n v="200112"/>
    <x v="11"/>
    <x v="2"/>
    <x v="2"/>
    <x v="1"/>
    <x v="1"/>
    <x v="0"/>
    <x v="8"/>
    <x v="3"/>
    <x v="0"/>
    <x v="0"/>
    <x v="5"/>
    <x v="2"/>
  </r>
  <r>
    <n v="200110"/>
    <x v="12"/>
    <x v="3"/>
    <x v="3"/>
    <x v="1"/>
    <x v="5"/>
    <x v="4"/>
    <x v="3"/>
    <x v="8"/>
    <x v="2"/>
    <x v="0"/>
    <x v="2"/>
    <x v="2"/>
  </r>
  <r>
    <n v="200130"/>
    <x v="13"/>
    <x v="1"/>
    <x v="1"/>
    <x v="0"/>
    <x v="8"/>
    <x v="4"/>
    <x v="6"/>
    <x v="0"/>
    <x v="3"/>
    <x v="0"/>
    <x v="11"/>
    <x v="0"/>
  </r>
  <r>
    <n v="200133"/>
    <x v="14"/>
    <x v="3"/>
    <x v="3"/>
    <x v="0"/>
    <x v="8"/>
    <x v="4"/>
    <x v="0"/>
    <x v="9"/>
    <x v="0"/>
    <x v="2"/>
    <x v="12"/>
    <x v="2"/>
  </r>
  <r>
    <n v="200136"/>
    <x v="15"/>
    <x v="2"/>
    <x v="2"/>
    <x v="0"/>
    <x v="7"/>
    <x v="0"/>
    <x v="6"/>
    <x v="7"/>
    <x v="3"/>
    <x v="0"/>
    <x v="13"/>
    <x v="0"/>
  </r>
  <r>
    <n v="200134"/>
    <x v="16"/>
    <x v="3"/>
    <x v="3"/>
    <x v="0"/>
    <x v="8"/>
    <x v="1"/>
    <x v="1"/>
    <x v="9"/>
    <x v="0"/>
    <x v="0"/>
    <x v="14"/>
    <x v="2"/>
  </r>
  <r>
    <n v="200119"/>
    <x v="17"/>
    <x v="2"/>
    <x v="2"/>
    <x v="1"/>
    <x v="6"/>
    <x v="0"/>
    <x v="9"/>
    <x v="6"/>
    <x v="0"/>
    <x v="1"/>
    <x v="15"/>
    <x v="2"/>
  </r>
  <r>
    <n v="200114"/>
    <x v="18"/>
    <x v="3"/>
    <x v="3"/>
    <x v="1"/>
    <x v="1"/>
    <x v="0"/>
    <x v="10"/>
    <x v="3"/>
    <x v="0"/>
    <x v="0"/>
    <x v="16"/>
    <x v="2"/>
  </r>
  <r>
    <n v="200102"/>
    <x v="19"/>
    <x v="0"/>
    <x v="0"/>
    <x v="1"/>
    <x v="4"/>
    <x v="5"/>
    <x v="4"/>
    <x v="5"/>
    <x v="4"/>
    <x v="2"/>
    <x v="17"/>
    <x v="1"/>
  </r>
  <r>
    <n v="200109"/>
    <x v="20"/>
    <x v="0"/>
    <x v="0"/>
    <x v="1"/>
    <x v="3"/>
    <x v="0"/>
    <x v="1"/>
    <x v="8"/>
    <x v="2"/>
    <x v="2"/>
    <x v="18"/>
    <x v="2"/>
  </r>
  <r>
    <n v="200107"/>
    <x v="21"/>
    <x v="1"/>
    <x v="1"/>
    <x v="1"/>
    <x v="3"/>
    <x v="2"/>
    <x v="1"/>
    <x v="10"/>
    <x v="2"/>
    <x v="2"/>
    <x v="19"/>
    <x v="1"/>
  </r>
  <r>
    <n v="200103"/>
    <x v="22"/>
    <x v="3"/>
    <x v="3"/>
    <x v="1"/>
    <x v="4"/>
    <x v="2"/>
    <x v="6"/>
    <x v="5"/>
    <x v="0"/>
    <x v="2"/>
    <x v="20"/>
    <x v="1"/>
  </r>
  <r>
    <n v="200113"/>
    <x v="23"/>
    <x v="2"/>
    <x v="2"/>
    <x v="1"/>
    <x v="1"/>
    <x v="0"/>
    <x v="7"/>
    <x v="3"/>
    <x v="2"/>
    <x v="0"/>
    <x v="12"/>
    <x v="2"/>
  </r>
  <r>
    <n v="200105"/>
    <x v="24"/>
    <x v="1"/>
    <x v="1"/>
    <x v="1"/>
    <x v="3"/>
    <x v="2"/>
    <x v="11"/>
    <x v="11"/>
    <x v="2"/>
    <x v="0"/>
    <x v="21"/>
    <x v="1"/>
  </r>
  <r>
    <n v="200117"/>
    <x v="25"/>
    <x v="3"/>
    <x v="3"/>
    <x v="1"/>
    <x v="1"/>
    <x v="0"/>
    <x v="1"/>
    <x v="2"/>
    <x v="2"/>
    <x v="0"/>
    <x v="14"/>
    <x v="2"/>
  </r>
  <r>
    <n v="200125"/>
    <x v="26"/>
    <x v="3"/>
    <x v="3"/>
    <x v="0"/>
    <x v="0"/>
    <x v="1"/>
    <x v="1"/>
    <x v="12"/>
    <x v="2"/>
    <x v="1"/>
    <x v="22"/>
    <x v="2"/>
  </r>
  <r>
    <n v="200123"/>
    <x v="27"/>
    <x v="2"/>
    <x v="2"/>
    <x v="1"/>
    <x v="2"/>
    <x v="0"/>
    <x v="2"/>
    <x v="1"/>
    <x v="2"/>
    <x v="0"/>
    <x v="12"/>
    <x v="2"/>
  </r>
  <r>
    <n v="200106"/>
    <x v="28"/>
    <x v="1"/>
    <x v="1"/>
    <x v="1"/>
    <x v="3"/>
    <x v="3"/>
    <x v="11"/>
    <x v="13"/>
    <x v="4"/>
    <x v="1"/>
    <x v="23"/>
    <x v="1"/>
  </r>
  <r>
    <n v="200129"/>
    <x v="29"/>
    <x v="3"/>
    <x v="3"/>
    <x v="0"/>
    <x v="8"/>
    <x v="0"/>
    <x v="12"/>
    <x v="0"/>
    <x v="3"/>
    <x v="0"/>
    <x v="24"/>
    <x v="3"/>
  </r>
  <r>
    <n v="200120"/>
    <x v="30"/>
    <x v="3"/>
    <x v="3"/>
    <x v="1"/>
    <x v="6"/>
    <x v="0"/>
    <x v="10"/>
    <x v="6"/>
    <x v="0"/>
    <x v="2"/>
    <x v="25"/>
    <x v="2"/>
  </r>
  <r>
    <n v="200131"/>
    <x v="31"/>
    <x v="1"/>
    <x v="1"/>
    <x v="0"/>
    <x v="8"/>
    <x v="4"/>
    <x v="13"/>
    <x v="0"/>
    <x v="3"/>
    <x v="0"/>
    <x v="26"/>
    <x v="0"/>
  </r>
  <r>
    <n v="200126"/>
    <x v="32"/>
    <x v="3"/>
    <x v="3"/>
    <x v="0"/>
    <x v="0"/>
    <x v="0"/>
    <x v="6"/>
    <x v="12"/>
    <x v="0"/>
    <x v="0"/>
    <x v="0"/>
    <x v="0"/>
  </r>
  <r>
    <n v="200128"/>
    <x v="33"/>
    <x v="2"/>
    <x v="2"/>
    <x v="0"/>
    <x v="0"/>
    <x v="0"/>
    <x v="6"/>
    <x v="0"/>
    <x v="0"/>
    <x v="0"/>
    <x v="11"/>
    <x v="0"/>
  </r>
  <r>
    <n v="200132"/>
    <x v="34"/>
    <x v="0"/>
    <x v="0"/>
    <x v="0"/>
    <x v="8"/>
    <x v="0"/>
    <x v="13"/>
    <x v="9"/>
    <x v="0"/>
    <x v="0"/>
    <x v="27"/>
    <x v="0"/>
  </r>
  <r>
    <n v="200104"/>
    <x v="35"/>
    <x v="3"/>
    <x v="3"/>
    <x v="1"/>
    <x v="9"/>
    <x v="6"/>
    <x v="4"/>
    <x v="5"/>
    <x v="0"/>
    <x v="3"/>
    <x v="28"/>
    <x v="1"/>
  </r>
  <r>
    <n v="200137"/>
    <x v="36"/>
    <x v="3"/>
    <x v="3"/>
    <x v="0"/>
    <x v="7"/>
    <x v="0"/>
    <x v="13"/>
    <x v="7"/>
    <x v="3"/>
    <x v="0"/>
    <x v="29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3929C0D-DBCF-449A-86C3-88B579267BF1}" name="피벗 테이블2" cacheId="1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13">
    <pivotField compact="0" showAll="0"/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compact="0" showAll="0"/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compact="0" showAll="0"/>
    <pivotField compact="0" showAll="0"/>
    <pivotField dataField="1" compact="0" showAll="0"/>
    <pivotField dataField="1" compact="0" showAll="0"/>
    <pivotField dataField="1" compact="0" showAll="0"/>
    <pivotField dataField="1" compact="0" showAll="0"/>
    <pivotField compact="0" showAll="0"/>
    <pivotField compact="0" showAll="0"/>
  </pivotFields>
  <rowFields count="1">
    <field x="3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hier="-1"/>
  </pageFields>
  <dataFields count="4">
    <dataField name="평균 : 영어독해" fld="7" subtotal="average" baseField="3" baseItem="2" numFmtId="178"/>
    <dataField name="평균 : 영어듣기" fld="8" subtotal="average" baseField="3" baseItem="2" numFmtId="178"/>
    <dataField name="평균 : 전산이론" fld="9" subtotal="average" baseField="3" baseItem="3" numFmtId="178"/>
    <dataField name="평균 : 전산실기" fld="10" subtotal="average" baseField="3" baseItem="1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A468653-C701-41CE-90C2-05CFDD61F9D2}" name="표2" displayName="표2" ref="A1:M11" totalsRowShown="0">
  <autoFilter ref="A1:M11" xr:uid="{BA468653-C701-41CE-90C2-05CFDD61F9D2}"/>
  <sortState xmlns:xlrd2="http://schemas.microsoft.com/office/spreadsheetml/2017/richdata2" ref="A2:M11">
    <sortCondition sortBy="cellColor" ref="M11"/>
  </sortState>
  <tableColumns count="13">
    <tableColumn id="1" xr3:uid="{62F25DE7-FD7C-45E7-98F4-76F503263BC6}" name="사원번호"/>
    <tableColumn id="2" xr3:uid="{FF5E3D51-90F4-40A2-ADA5-52D9E6A67049}" name="이름"/>
    <tableColumn id="3" xr3:uid="{C7985E96-0329-4E88-A313-62424869110D}" name="부서코드"/>
    <tableColumn id="4" xr3:uid="{5CD7A489-84E0-43B4-8AEE-2DC1718160BD}" name="부서명"/>
    <tableColumn id="5" xr3:uid="{A34DED78-F3C0-4BF7-81D0-9A2FD9F099F4}" name="직위"/>
    <tableColumn id="6" xr3:uid="{2AE541D2-DD54-4271-8635-9AC7635A294E}" name="입사일자" dataDxfId="4"/>
    <tableColumn id="7" xr3:uid="{A3A3B2F2-2506-4E41-A8FF-20BC2F4C991B}" name="업무수행"/>
    <tableColumn id="8" xr3:uid="{9AD70BAD-5BBF-44BE-8A98-40D637E39693}" name="영어독해"/>
    <tableColumn id="9" xr3:uid="{6E3293CE-C543-4539-B038-5311BCEA3819}" name="영어듣기"/>
    <tableColumn id="10" xr3:uid="{36AE0518-18C0-4696-9953-ADEA8B15DCB0}" name="전산이론"/>
    <tableColumn id="11" xr3:uid="{4A7B494E-2CF9-4270-A519-7DFC8919B674}" name="전산실기"/>
    <tableColumn id="12" xr3:uid="{EA12C27A-7CCB-4B62-9F69-DCE03A3EF77D}" name="점수"/>
    <tableColumn id="13" xr3:uid="{A5293A30-589C-4623-BCA6-9FCCCC0AECCC}" name="평가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79BD62-F47F-4D17-AA64-EDC4C371F9CF}" name="표1" displayName="표1" ref="A3:M13" totalsRowShown="0">
  <autoFilter ref="A3:M13" xr:uid="{3C79BD62-F47F-4D17-AA64-EDC4C371F9CF}"/>
  <sortState xmlns:xlrd2="http://schemas.microsoft.com/office/spreadsheetml/2017/richdata2" ref="A4:M13">
    <sortCondition ref="I3:I13"/>
  </sortState>
  <tableColumns count="13">
    <tableColumn id="1" xr3:uid="{DD9F250E-9C49-4609-8A36-5730B02CEFAF}" name="사원번호"/>
    <tableColumn id="2" xr3:uid="{6EBF3793-335D-47F8-B100-CC5D5EE3C55D}" name="이름"/>
    <tableColumn id="3" xr3:uid="{A6C53A92-084B-4D61-8FE7-4B2B5B45CC1D}" name="부서코드"/>
    <tableColumn id="4" xr3:uid="{FFE08722-959F-4476-A904-41C802051FBD}" name="부서명"/>
    <tableColumn id="5" xr3:uid="{CC066F0E-B90C-4999-BF9E-52E03236FE29}" name="직위"/>
    <tableColumn id="6" xr3:uid="{73C4F161-75FA-4D60-9C60-44A4276222B0}" name="입사일자" dataDxfId="0"/>
    <tableColumn id="7" xr3:uid="{0D1A1212-E969-4B87-AFB8-EC765B2F34BB}" name="업무수행"/>
    <tableColumn id="8" xr3:uid="{43FE927B-966A-41F9-8357-F3FEA6D15AA2}" name="영어독해"/>
    <tableColumn id="9" xr3:uid="{6A48E92E-3F2F-473E-9D15-FFCD1E8C6ADB}" name="영어듣기"/>
    <tableColumn id="10" xr3:uid="{DE6ED904-8849-4E10-B4C9-9041D083D684}" name="전산이론"/>
    <tableColumn id="11" xr3:uid="{C5D5641C-3ADE-49FD-A6B6-95E97C4BFD37}" name="전산실기"/>
    <tableColumn id="12" xr3:uid="{3AC5F578-3D77-49FB-9243-535B4A7BD1ED}" name="점수"/>
    <tableColumn id="13" xr3:uid="{3E185DE0-15FF-48DE-A8D6-EB7DA5EE289E}" name="평가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topLeftCell="A25" workbookViewId="0">
      <selection activeCell="H36" sqref="H36"/>
    </sheetView>
  </sheetViews>
  <sheetFormatPr defaultRowHeight="17.399999999999999"/>
  <cols>
    <col min="1" max="1" width="12" customWidth="1"/>
    <col min="3" max="3" width="6.69921875" customWidth="1"/>
  </cols>
  <sheetData>
    <row r="1" spans="1:18">
      <c r="A1" t="s">
        <v>167</v>
      </c>
    </row>
    <row r="3" spans="1:18">
      <c r="A3" s="1" t="s">
        <v>168</v>
      </c>
      <c r="B3" s="1" t="s">
        <v>169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14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15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16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17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18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19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154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155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156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157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158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159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162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163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164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165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166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15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160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161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171</v>
      </c>
    </row>
    <row r="34" spans="1:7">
      <c r="A34" t="b">
        <f>AND(AVERAGE(C4:E4)&gt;=80,F4&gt;=G4)</f>
        <v>0</v>
      </c>
    </row>
    <row r="36" spans="1:7">
      <c r="A36" s="1" t="s">
        <v>168</v>
      </c>
      <c r="B36" s="1" t="s">
        <v>169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15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16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19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154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163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165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5" priority="1">
      <formula>COUNTIF($C4:$G4,"&gt;=80")=5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  <headerFooter>
    <oddFooter xml:space="preserve">&amp;C&amp;P페이지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opLeftCell="A20" zoomScaleNormal="100" workbookViewId="0">
      <selection activeCell="I20" sqref="I20:I39"/>
    </sheetView>
  </sheetViews>
  <sheetFormatPr defaultRowHeight="17.399999999999999"/>
  <cols>
    <col min="2" max="2" width="11.59765625" bestFit="1" customWidth="1"/>
    <col min="5" max="5" width="15.5" customWidth="1"/>
    <col min="6" max="6" width="12.8984375" customWidth="1"/>
    <col min="7" max="7" width="14" customWidth="1"/>
    <col min="8" max="8" width="11.59765625" customWidth="1"/>
    <col min="9" max="9" width="11.09765625" bestFit="1" customWidth="1"/>
  </cols>
  <sheetData>
    <row r="1" spans="1:9">
      <c r="A1" t="s">
        <v>20</v>
      </c>
      <c r="E1" t="s">
        <v>190</v>
      </c>
    </row>
    <row r="2" spans="1:9">
      <c r="A2" s="1" t="s">
        <v>21</v>
      </c>
      <c r="B2" s="1" t="s">
        <v>21</v>
      </c>
      <c r="C2" s="2" t="s">
        <v>22</v>
      </c>
      <c r="E2" s="48" t="s">
        <v>170</v>
      </c>
      <c r="F2" s="49"/>
      <c r="G2" s="50"/>
      <c r="H2" s="3" t="s">
        <v>191</v>
      </c>
      <c r="I2" s="3" t="s">
        <v>193</v>
      </c>
    </row>
    <row r="3" spans="1:9">
      <c r="A3" s="4">
        <v>2006</v>
      </c>
      <c r="B3" s="4">
        <v>2017</v>
      </c>
      <c r="C3" s="1">
        <f>COUNTIFS($D$20:$D$39,"&gt;="&amp;$A3,$D$20:$D$39,"&lt;="&amp;$B3)</f>
        <v>6</v>
      </c>
      <c r="E3" s="51">
        <f>DSUM(A19:I39,7,H2:I3)</f>
        <v>1200000</v>
      </c>
      <c r="F3" s="52"/>
      <c r="G3" s="53"/>
      <c r="H3" s="3" t="s">
        <v>192</v>
      </c>
      <c r="I3" s="3" t="s">
        <v>194</v>
      </c>
    </row>
    <row r="4" spans="1:9">
      <c r="A4" s="4">
        <v>2018</v>
      </c>
      <c r="B4" s="4">
        <v>2019</v>
      </c>
      <c r="C4" s="1">
        <f t="shared" ref="C4:C6" si="0">COUNTIFS($D$20:$D$39,"&gt;="&amp;$A4,$D$20:$D$39,"&lt;="&amp;$B4)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23</v>
      </c>
      <c r="E8" t="s">
        <v>24</v>
      </c>
    </row>
    <row r="9" spans="1:9">
      <c r="A9" s="1" t="s">
        <v>25</v>
      </c>
      <c r="B9" s="2" t="s">
        <v>26</v>
      </c>
      <c r="E9" s="1"/>
      <c r="F9" s="2" t="s">
        <v>27</v>
      </c>
    </row>
    <row r="10" spans="1:9">
      <c r="A10" s="1" t="s">
        <v>28</v>
      </c>
      <c r="B10" s="5">
        <f t="array" ref="B10">TRUNC(AVERAGE(IF($A$20:$A$39=$A10,$G$20:$G$39)),0)</f>
        <v>1333333</v>
      </c>
      <c r="E10" s="2" t="s">
        <v>29</v>
      </c>
      <c r="F10" s="6">
        <f t="array" ref="F10">SUM(IF((RIGHT($A$20:$A$39,2)=$E10)*(IFERROR(FIND("판매",$A$20:$A$39),)),$G$20:$G$39))</f>
        <v>4000000</v>
      </c>
    </row>
    <row r="11" spans="1:9">
      <c r="A11" s="1" t="s">
        <v>30</v>
      </c>
      <c r="B11" s="5">
        <f t="array" ref="B11">TRUNC(AVERAGE(IF($A$20:$A$39=$A11,$G$20:$G$39)),0)</f>
        <v>1250000</v>
      </c>
      <c r="E11" s="2" t="s">
        <v>31</v>
      </c>
      <c r="F11" s="6">
        <f t="array" ref="F11">SUM(IF((RIGHT($A$20:$A$39,2)=$E11)*(IFERROR(FIND("판매",$A$20:$A$39),)),$G$20:$G$39))</f>
        <v>5000000</v>
      </c>
    </row>
    <row r="12" spans="1:9">
      <c r="A12" s="1" t="s">
        <v>32</v>
      </c>
      <c r="B12" s="5">
        <f t="array" ref="B12">TRUNC(AVERAGE(IF($A$20:$A$39=$A12,$G$20:$G$39)),0)</f>
        <v>1266666</v>
      </c>
      <c r="E12" s="2" t="s">
        <v>33</v>
      </c>
      <c r="F12" s="6">
        <f t="array" ref="F12">SUM(IF((RIGHT($A$20:$A$39,2)=$E12)*(IFERROR(FIND("판매",$A$20:$A$39),)),$G$20:$G$39))</f>
        <v>3800000</v>
      </c>
    </row>
    <row r="13" spans="1:9">
      <c r="A13" s="1" t="s">
        <v>34</v>
      </c>
      <c r="B13" s="5">
        <f t="array" ref="B13">TRUNC(AVERAGE(IF($A$20:$A$39=$A13,$G$20:$G$39)),0)</f>
        <v>1137500</v>
      </c>
    </row>
    <row r="14" spans="1:9">
      <c r="A14" s="1" t="s">
        <v>35</v>
      </c>
      <c r="B14" s="5">
        <f t="array" ref="B14">TRUNC(AVERAGE(IF($A$20:$A$39=$A14,$G$20:$G$39)),0)</f>
        <v>1233333</v>
      </c>
    </row>
    <row r="15" spans="1:9">
      <c r="A15" s="1" t="s">
        <v>36</v>
      </c>
      <c r="B15" s="5">
        <f t="array" ref="B15">TRUNC(AVERAGE(IF($A$20:$A$39=$A15,$G$20:$G$39)),0)</f>
        <v>1175000</v>
      </c>
    </row>
    <row r="18" spans="1:9">
      <c r="A18" t="s">
        <v>37</v>
      </c>
      <c r="H18" t="s">
        <v>38</v>
      </c>
      <c r="I18" s="7">
        <v>45170</v>
      </c>
    </row>
    <row r="19" spans="1:9">
      <c r="A19" s="8" t="s">
        <v>25</v>
      </c>
      <c r="B19" s="8" t="s">
        <v>39</v>
      </c>
      <c r="C19" s="8" t="s">
        <v>40</v>
      </c>
      <c r="D19" s="8" t="s">
        <v>21</v>
      </c>
      <c r="E19" s="2" t="s">
        <v>41</v>
      </c>
      <c r="F19" s="2" t="s">
        <v>42</v>
      </c>
      <c r="G19" s="8" t="s">
        <v>43</v>
      </c>
      <c r="H19" s="8" t="s">
        <v>44</v>
      </c>
      <c r="I19" s="2" t="s">
        <v>45</v>
      </c>
    </row>
    <row r="20" spans="1:9">
      <c r="A20" s="1" t="s">
        <v>28</v>
      </c>
      <c r="B20" s="1" t="s">
        <v>46</v>
      </c>
      <c r="C20" s="1" t="s">
        <v>47</v>
      </c>
      <c r="D20" s="9">
        <v>2012</v>
      </c>
      <c r="E20" s="1" t="str">
        <f t="array" ref="E20">UPPER(REPLACE($C20,2,0,RIGHT($D20,2)))</f>
        <v>P1201</v>
      </c>
      <c r="F20" s="1" t="str">
        <f t="array" ref="F20">_xlfn.IFS(LEFT($C20,1)="p","부장",LEFT($C20,1)="k","과장",LEFT($C20,1)="d","대리",LEFT($C20,1)="s","사원")</f>
        <v>부장</v>
      </c>
      <c r="G20" s="10">
        <v>1450000</v>
      </c>
      <c r="H20" s="10">
        <v>145000</v>
      </c>
      <c r="I20" s="1" t="e" cm="1">
        <f t="array" ref="I20">fn비고</f>
        <v>#NAME?</v>
      </c>
    </row>
    <row r="21" spans="1:9">
      <c r="A21" s="1" t="s">
        <v>36</v>
      </c>
      <c r="B21" s="1" t="s">
        <v>48</v>
      </c>
      <c r="C21" s="1" t="s">
        <v>49</v>
      </c>
      <c r="D21" s="9">
        <v>2020</v>
      </c>
      <c r="E21" s="1" t="str">
        <f t="array" ref="E21">UPPER(REPLACE($C21,2,0,RIGHT($D21,2)))</f>
        <v>K2012</v>
      </c>
      <c r="F21" s="1" t="str">
        <f t="array" ref="F21">_xlfn.IFS(LEFT($C21,1)="p","부장",LEFT($C21,1)="k","과장",LEFT($C21,1)="d","대리",LEFT($C21,1)="s","사원")</f>
        <v>과장</v>
      </c>
      <c r="G21" s="10">
        <v>1350000</v>
      </c>
      <c r="H21" s="10">
        <v>67500</v>
      </c>
      <c r="I21" s="1" t="e" cm="1">
        <f t="array" ref="I21">fn비고</f>
        <v>#NAME?</v>
      </c>
    </row>
    <row r="22" spans="1:9">
      <c r="A22" s="1" t="s">
        <v>30</v>
      </c>
      <c r="B22" s="1" t="s">
        <v>50</v>
      </c>
      <c r="C22" s="1" t="s">
        <v>51</v>
      </c>
      <c r="D22" s="9">
        <v>2021</v>
      </c>
      <c r="E22" s="1" t="str">
        <f t="array" ref="E22">UPPER(REPLACE($C22,2,0,RIGHT($D22,2)))</f>
        <v>K2102</v>
      </c>
      <c r="F22" s="1" t="str">
        <f t="array" ref="F22">_xlfn.IFS(LEFT($C22,1)="p","부장",LEFT($C22,1)="k","과장",LEFT($C22,1)="d","대리",LEFT($C22,1)="s","사원")</f>
        <v>과장</v>
      </c>
      <c r="G22" s="10">
        <v>1350000</v>
      </c>
      <c r="H22" s="10">
        <v>67500</v>
      </c>
      <c r="I22" s="1" t="e" cm="1">
        <f t="array" ref="I22">fn비고</f>
        <v>#NAME?</v>
      </c>
    </row>
    <row r="23" spans="1:9">
      <c r="A23" s="1" t="s">
        <v>34</v>
      </c>
      <c r="B23" s="1" t="s">
        <v>52</v>
      </c>
      <c r="C23" s="1" t="s">
        <v>53</v>
      </c>
      <c r="D23" s="9">
        <v>2020</v>
      </c>
      <c r="E23" s="1" t="str">
        <f t="array" ref="E23">UPPER(REPLACE($C23,2,0,RIGHT($D23,2)))</f>
        <v>K2034</v>
      </c>
      <c r="F23" s="1" t="str">
        <f t="array" ref="F23">_xlfn.IFS(LEFT($C23,1)="p","부장",LEFT($C23,1)="k","과장",LEFT($C23,1)="d","대리",LEFT($C23,1)="s","사원")</f>
        <v>과장</v>
      </c>
      <c r="G23" s="10">
        <v>1350000</v>
      </c>
      <c r="H23" s="10">
        <v>67500</v>
      </c>
      <c r="I23" s="1" t="e" cm="1">
        <f t="array" ref="I23">fn비고</f>
        <v>#NAME?</v>
      </c>
    </row>
    <row r="24" spans="1:9">
      <c r="A24" s="1" t="s">
        <v>32</v>
      </c>
      <c r="B24" s="1" t="s">
        <v>54</v>
      </c>
      <c r="C24" s="1" t="s">
        <v>55</v>
      </c>
      <c r="D24" s="9">
        <v>2019</v>
      </c>
      <c r="E24" s="1" t="str">
        <f t="array" ref="E24">UPPER(REPLACE($C24,2,0,RIGHT($D24,2)))</f>
        <v>S1962</v>
      </c>
      <c r="F24" s="1" t="str">
        <f t="array" ref="F24">_xlfn.IFS(LEFT($C24,1)="p","부장",LEFT($C24,1)="k","과장",LEFT($C24,1)="d","대리",LEFT($C24,1)="s","사원")</f>
        <v>사원</v>
      </c>
      <c r="G24" s="10">
        <v>1000000</v>
      </c>
      <c r="H24" s="10">
        <v>30000</v>
      </c>
      <c r="I24" s="1" t="e" cm="1">
        <f t="array" ref="I24">fn비고</f>
        <v>#NAME?</v>
      </c>
    </row>
    <row r="25" spans="1:9">
      <c r="A25" s="1" t="s">
        <v>35</v>
      </c>
      <c r="B25" s="1" t="s">
        <v>56</v>
      </c>
      <c r="C25" s="1" t="s">
        <v>57</v>
      </c>
      <c r="D25" s="9">
        <v>2021</v>
      </c>
      <c r="E25" s="1" t="str">
        <f t="array" ref="E25">UPPER(REPLACE($C25,2,0,RIGHT($D25,2)))</f>
        <v>K2123</v>
      </c>
      <c r="F25" s="1" t="str">
        <f t="array" ref="F25">_xlfn.IFS(LEFT($C25,1)="p","부장",LEFT($C25,1)="k","과장",LEFT($C25,1)="d","대리",LEFT($C25,1)="s","사원")</f>
        <v>과장</v>
      </c>
      <c r="G25" s="10">
        <v>1350000</v>
      </c>
      <c r="H25" s="10">
        <v>67500</v>
      </c>
      <c r="I25" s="1" t="e" cm="1">
        <f t="array" ref="I25">fn비고</f>
        <v>#NAME?</v>
      </c>
    </row>
    <row r="26" spans="1:9">
      <c r="A26" s="1" t="s">
        <v>28</v>
      </c>
      <c r="B26" s="1" t="s">
        <v>58</v>
      </c>
      <c r="C26" s="1" t="s">
        <v>59</v>
      </c>
      <c r="D26" s="9">
        <v>2020</v>
      </c>
      <c r="E26" s="1" t="str">
        <f t="array" ref="E26">UPPER(REPLACE($C26,2,0,RIGHT($D26,2)))</f>
        <v>K2001</v>
      </c>
      <c r="F26" s="1" t="str">
        <f t="array" ref="F26">_xlfn.IFS(LEFT($C26,1)="p","부장",LEFT($C26,1)="k","과장",LEFT($C26,1)="d","대리",LEFT($C26,1)="s","사원")</f>
        <v>과장</v>
      </c>
      <c r="G26" s="10">
        <v>1350000</v>
      </c>
      <c r="H26" s="10">
        <v>67500</v>
      </c>
      <c r="I26" s="1" t="e" cm="1">
        <f t="array" ref="I26">fn비고</f>
        <v>#NAME?</v>
      </c>
    </row>
    <row r="27" spans="1:9">
      <c r="A27" s="1" t="s">
        <v>34</v>
      </c>
      <c r="B27" s="1" t="s">
        <v>60</v>
      </c>
      <c r="C27" s="1" t="s">
        <v>61</v>
      </c>
      <c r="D27" s="9">
        <v>2015</v>
      </c>
      <c r="E27" s="1" t="str">
        <f t="array" ref="E27">UPPER(REPLACE($C27,2,0,RIGHT($D27,2)))</f>
        <v>D1509</v>
      </c>
      <c r="F27" s="1" t="str">
        <f t="array" ref="F27">_xlfn.IFS(LEFT($C27,1)="p","부장",LEFT($C27,1)="k","과장",LEFT($C27,1)="d","대리",LEFT($C27,1)="s","사원")</f>
        <v>대리</v>
      </c>
      <c r="G27" s="10">
        <v>1200000</v>
      </c>
      <c r="H27" s="10">
        <v>84000</v>
      </c>
      <c r="I27" s="1" t="e" cm="1">
        <f t="array" ref="I27">fn비고</f>
        <v>#NAME?</v>
      </c>
    </row>
    <row r="28" spans="1:9">
      <c r="A28" s="1" t="s">
        <v>30</v>
      </c>
      <c r="B28" s="1" t="s">
        <v>62</v>
      </c>
      <c r="C28" s="1" t="s">
        <v>63</v>
      </c>
      <c r="D28" s="9">
        <v>2023</v>
      </c>
      <c r="E28" s="1" t="str">
        <f t="array" ref="E28">UPPER(REPLACE($C28,2,0,RIGHT($D28,2)))</f>
        <v>S2317</v>
      </c>
      <c r="F28" s="1" t="str">
        <f t="array" ref="F28">_xlfn.IFS(LEFT($C28,1)="p","부장",LEFT($C28,1)="k","과장",LEFT($C28,1)="d","대리",LEFT($C28,1)="s","사원")</f>
        <v>사원</v>
      </c>
      <c r="G28" s="10">
        <v>1000000</v>
      </c>
      <c r="H28" s="10">
        <v>50000</v>
      </c>
      <c r="I28" s="1" t="e" cm="1">
        <f t="array" ref="I28">fn비고</f>
        <v>#NAME?</v>
      </c>
    </row>
    <row r="29" spans="1:9">
      <c r="A29" s="1" t="s">
        <v>32</v>
      </c>
      <c r="B29" s="1" t="s">
        <v>64</v>
      </c>
      <c r="C29" s="1" t="s">
        <v>65</v>
      </c>
      <c r="D29" s="9">
        <v>2007</v>
      </c>
      <c r="E29" s="1" t="str">
        <f t="array" ref="E29">UPPER(REPLACE($C29,2,0,RIGHT($D29,2)))</f>
        <v>P0703</v>
      </c>
      <c r="F29" s="1" t="str">
        <f t="array" ref="F29">_xlfn.IFS(LEFT($C29,1)="p","부장",LEFT($C29,1)="k","과장",LEFT($C29,1)="d","대리",LEFT($C29,1)="s","사원")</f>
        <v>부장</v>
      </c>
      <c r="G29" s="10">
        <v>1450000</v>
      </c>
      <c r="H29" s="10">
        <v>101500</v>
      </c>
      <c r="I29" s="1" t="e" cm="1">
        <f t="array" ref="I29">fn비고</f>
        <v>#NAME?</v>
      </c>
    </row>
    <row r="30" spans="1:9">
      <c r="A30" s="1" t="s">
        <v>35</v>
      </c>
      <c r="B30" s="1" t="s">
        <v>66</v>
      </c>
      <c r="C30" s="1" t="s">
        <v>67</v>
      </c>
      <c r="D30" s="9">
        <v>2010</v>
      </c>
      <c r="E30" s="1" t="str">
        <f t="array" ref="E30">UPPER(REPLACE($C30,2,0,RIGHT($D30,2)))</f>
        <v>K1005</v>
      </c>
      <c r="F30" s="1" t="str">
        <f t="array" ref="F30">_xlfn.IFS(LEFT($C30,1)="p","부장",LEFT($C30,1)="k","과장",LEFT($C30,1)="d","대리",LEFT($C30,1)="s","사원")</f>
        <v>과장</v>
      </c>
      <c r="G30" s="10">
        <v>1350000</v>
      </c>
      <c r="H30" s="10">
        <v>94500</v>
      </c>
      <c r="I30" s="1" t="e" cm="1">
        <f t="array" ref="I30">fn비고</f>
        <v>#NAME?</v>
      </c>
    </row>
    <row r="31" spans="1:9">
      <c r="A31" s="1" t="s">
        <v>28</v>
      </c>
      <c r="B31" s="1" t="s">
        <v>68</v>
      </c>
      <c r="C31" s="1" t="s">
        <v>69</v>
      </c>
      <c r="D31" s="9">
        <v>2022</v>
      </c>
      <c r="E31" s="1" t="str">
        <f t="array" ref="E31">UPPER(REPLACE($C31,2,0,RIGHT($D31,2)))</f>
        <v>D2201</v>
      </c>
      <c r="F31" s="1" t="str">
        <f t="array" ref="F31">_xlfn.IFS(LEFT($C31,1)="p","부장",LEFT($C31,1)="k","과장",LEFT($C31,1)="d","대리",LEFT($C31,1)="s","사원")</f>
        <v>대리</v>
      </c>
      <c r="G31" s="10">
        <v>1200000</v>
      </c>
      <c r="H31" s="10">
        <v>60000</v>
      </c>
      <c r="I31" s="1" t="e" cm="1">
        <f t="array" ref="I31">fn비고</f>
        <v>#NAME?</v>
      </c>
    </row>
    <row r="32" spans="1:9">
      <c r="A32" s="1" t="s">
        <v>34</v>
      </c>
      <c r="B32" s="1" t="s">
        <v>70</v>
      </c>
      <c r="C32" s="1" t="s">
        <v>71</v>
      </c>
      <c r="D32" s="9">
        <v>2023</v>
      </c>
      <c r="E32" s="1" t="str">
        <f t="array" ref="E32">UPPER(REPLACE($C32,2,0,RIGHT($D32,2)))</f>
        <v>S2332</v>
      </c>
      <c r="F32" s="1" t="str">
        <f t="array" ref="F32">_xlfn.IFS(LEFT($C32,1)="p","부장",LEFT($C32,1)="k","과장",LEFT($C32,1)="d","대리",LEFT($C32,1)="s","사원")</f>
        <v>사원</v>
      </c>
      <c r="G32" s="10">
        <v>1000000</v>
      </c>
      <c r="H32" s="10">
        <v>30000</v>
      </c>
      <c r="I32" s="1" t="e" cm="1">
        <f t="array" ref="I32">fn비고</f>
        <v>#NAME?</v>
      </c>
    </row>
    <row r="33" spans="1:9">
      <c r="A33" s="1" t="s">
        <v>30</v>
      </c>
      <c r="B33" s="1" t="s">
        <v>72</v>
      </c>
      <c r="C33" s="1" t="s">
        <v>73</v>
      </c>
      <c r="D33" s="9">
        <v>2010</v>
      </c>
      <c r="E33" s="1" t="str">
        <f t="array" ref="E33">UPPER(REPLACE($C33,2,0,RIGHT($D33,2)))</f>
        <v>P1002</v>
      </c>
      <c r="F33" s="1" t="str">
        <f t="array" ref="F33">_xlfn.IFS(LEFT($C33,1)="p","부장",LEFT($C33,1)="k","과장",LEFT($C33,1)="d","대리",LEFT($C33,1)="s","사원")</f>
        <v>부장</v>
      </c>
      <c r="G33" s="10">
        <v>1450000</v>
      </c>
      <c r="H33" s="10">
        <v>101500</v>
      </c>
      <c r="I33" s="1" t="e" cm="1">
        <f t="array" ref="I33">fn비고</f>
        <v>#NAME?</v>
      </c>
    </row>
    <row r="34" spans="1:9">
      <c r="A34" s="1" t="s">
        <v>35</v>
      </c>
      <c r="B34" s="1" t="s">
        <v>74</v>
      </c>
      <c r="C34" s="1" t="s">
        <v>75</v>
      </c>
      <c r="D34" s="9">
        <v>2023</v>
      </c>
      <c r="E34" s="1" t="str">
        <f t="array" ref="E34">UPPER(REPLACE($C34,2,0,RIGHT($D34,2)))</f>
        <v>S2334</v>
      </c>
      <c r="F34" s="1" t="str">
        <f t="array" ref="F34">_xlfn.IFS(LEFT($C34,1)="p","부장",LEFT($C34,1)="k","과장",LEFT($C34,1)="d","대리",LEFT($C34,1)="s","사원")</f>
        <v>사원</v>
      </c>
      <c r="G34" s="10">
        <v>1000000</v>
      </c>
      <c r="H34" s="10">
        <v>50000</v>
      </c>
      <c r="I34" s="1" t="e" cm="1">
        <f t="array" ref="I34">fn비고</f>
        <v>#NAME?</v>
      </c>
    </row>
    <row r="35" spans="1:9">
      <c r="A35" s="1" t="s">
        <v>32</v>
      </c>
      <c r="B35" s="1" t="s">
        <v>76</v>
      </c>
      <c r="C35" s="1" t="s">
        <v>77</v>
      </c>
      <c r="D35" s="9">
        <v>2021</v>
      </c>
      <c r="E35" s="1" t="str">
        <f t="array" ref="E35">UPPER(REPLACE($C35,2,0,RIGHT($D35,2)))</f>
        <v>K2103</v>
      </c>
      <c r="F35" s="1" t="str">
        <f t="array" ref="F35">_xlfn.IFS(LEFT($C35,1)="p","부장",LEFT($C35,1)="k","과장",LEFT($C35,1)="d","대리",LEFT($C35,1)="s","사원")</f>
        <v>과장</v>
      </c>
      <c r="G35" s="10">
        <v>1350000</v>
      </c>
      <c r="H35" s="10">
        <v>67500</v>
      </c>
      <c r="I35" s="1" t="e" cm="1">
        <f t="array" ref="I35">fn비고</f>
        <v>#NAME?</v>
      </c>
    </row>
    <row r="36" spans="1:9">
      <c r="A36" s="1" t="s">
        <v>36</v>
      </c>
      <c r="B36" s="1" t="s">
        <v>78</v>
      </c>
      <c r="C36" s="1" t="s">
        <v>79</v>
      </c>
      <c r="D36" s="9">
        <v>2021</v>
      </c>
      <c r="E36" s="1" t="str">
        <f t="array" ref="E36">UPPER(REPLACE($C36,2,0,RIGHT($D36,2)))</f>
        <v>S2151</v>
      </c>
      <c r="F36" s="1" t="str">
        <f t="array" ref="F36">_xlfn.IFS(LEFT($C36,1)="p","부장",LEFT($C36,1)="k","과장",LEFT($C36,1)="d","대리",LEFT($C36,1)="s","사원")</f>
        <v>사원</v>
      </c>
      <c r="G36" s="10">
        <v>1000000</v>
      </c>
      <c r="H36" s="10">
        <v>30000</v>
      </c>
      <c r="I36" s="1" t="e" cm="1">
        <f t="array" ref="I36">fn비고</f>
        <v>#NAME?</v>
      </c>
    </row>
    <row r="37" spans="1:9">
      <c r="A37" s="1" t="s">
        <v>30</v>
      </c>
      <c r="B37" s="1" t="s">
        <v>80</v>
      </c>
      <c r="C37" s="1" t="s">
        <v>81</v>
      </c>
      <c r="D37" s="9">
        <v>2022</v>
      </c>
      <c r="E37" s="1" t="str">
        <f t="array" ref="E37">UPPER(REPLACE($C37,2,0,RIGHT($D37,2)))</f>
        <v>D2220</v>
      </c>
      <c r="F37" s="1" t="str">
        <f t="array" ref="F37">_xlfn.IFS(LEFT($C37,1)="p","부장",LEFT($C37,1)="k","과장",LEFT($C37,1)="d","대리",LEFT($C37,1)="s","사원")</f>
        <v>대리</v>
      </c>
      <c r="G37" s="10">
        <v>1200000</v>
      </c>
      <c r="H37" s="10">
        <v>36000</v>
      </c>
      <c r="I37" s="1" t="e" cm="1">
        <f t="array" ref="I37">fn비고</f>
        <v>#NAME?</v>
      </c>
    </row>
    <row r="38" spans="1:9">
      <c r="A38" s="1" t="s">
        <v>82</v>
      </c>
      <c r="B38" s="1" t="s">
        <v>83</v>
      </c>
      <c r="C38" s="1" t="s">
        <v>84</v>
      </c>
      <c r="D38" s="9">
        <v>2017</v>
      </c>
      <c r="E38" s="1" t="str">
        <f t="array" ref="E38">UPPER(REPLACE($C38,2,0,RIGHT($D38,2)))</f>
        <v>K1742</v>
      </c>
      <c r="F38" s="1" t="str">
        <f t="array" ref="F38">_xlfn.IFS(LEFT($C38,1)="p","부장",LEFT($C38,1)="k","과장",LEFT($C38,1)="d","대리",LEFT($C38,1)="s","사원")</f>
        <v>과장</v>
      </c>
      <c r="G38" s="10">
        <v>1350000</v>
      </c>
      <c r="H38" s="10">
        <v>94500</v>
      </c>
      <c r="I38" s="1" t="e" cm="1">
        <f t="array" ref="I38">fn비고</f>
        <v>#NAME?</v>
      </c>
    </row>
    <row r="39" spans="1:9">
      <c r="A39" s="1" t="s">
        <v>34</v>
      </c>
      <c r="B39" s="1" t="s">
        <v>85</v>
      </c>
      <c r="C39" s="1" t="s">
        <v>86</v>
      </c>
      <c r="D39" s="9">
        <v>2023</v>
      </c>
      <c r="E39" s="1" t="str">
        <f t="array" ref="E39">UPPER(REPLACE($C39,2,0,RIGHT($D39,2)))</f>
        <v>S2325</v>
      </c>
      <c r="F39" s="1" t="str">
        <f t="array" ref="F39">_xlfn.IFS(LEFT($C39,1)="p","부장",LEFT($C39,1)="k","과장",LEFT($C39,1)="d","대리",LEFT($C39,1)="s","사원")</f>
        <v>사원</v>
      </c>
      <c r="G39" s="10">
        <v>1000000</v>
      </c>
      <c r="H39" s="10">
        <v>50000</v>
      </c>
      <c r="I39" s="1" t="e" cm="1">
        <f t="array" ref="I39">fn비고</f>
        <v>#NAME?</v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6FF3A-F51B-45D6-B91F-B663FE460230}">
  <sheetPr codeName="Sheet9"/>
  <dimension ref="A1:M11"/>
  <sheetViews>
    <sheetView workbookViewId="0">
      <selection activeCell="F6" sqref="F6:F7"/>
    </sheetView>
  </sheetViews>
  <sheetFormatPr defaultRowHeight="17.399999999999999"/>
  <cols>
    <col min="1" max="1" width="10.59765625" bestFit="1" customWidth="1"/>
    <col min="2" max="2" width="8.8984375" bestFit="1" customWidth="1"/>
    <col min="3" max="3" width="10.59765625" bestFit="1" customWidth="1"/>
    <col min="4" max="5" width="8.8984375" bestFit="1" customWidth="1"/>
    <col min="6" max="6" width="10.8984375" bestFit="1" customWidth="1"/>
    <col min="7" max="11" width="10.59765625" bestFit="1" customWidth="1"/>
    <col min="12" max="13" width="8.8984375" bestFit="1" customWidth="1"/>
  </cols>
  <sheetData>
    <row r="1" spans="1:13">
      <c r="A1" t="s">
        <v>177</v>
      </c>
      <c r="B1" t="s">
        <v>0</v>
      </c>
      <c r="C1" t="s">
        <v>178</v>
      </c>
      <c r="D1" t="s">
        <v>87</v>
      </c>
      <c r="E1" t="s">
        <v>42</v>
      </c>
      <c r="F1" t="s">
        <v>179</v>
      </c>
      <c r="G1" t="s">
        <v>88</v>
      </c>
      <c r="H1" t="s">
        <v>89</v>
      </c>
      <c r="I1" t="s">
        <v>90</v>
      </c>
      <c r="J1" t="s">
        <v>91</v>
      </c>
      <c r="K1" t="s">
        <v>92</v>
      </c>
      <c r="L1" t="s">
        <v>180</v>
      </c>
      <c r="M1" t="s">
        <v>181</v>
      </c>
    </row>
    <row r="2" spans="1:13">
      <c r="A2">
        <v>200131</v>
      </c>
      <c r="B2" t="s">
        <v>172</v>
      </c>
      <c r="C2" t="s">
        <v>188</v>
      </c>
      <c r="D2" t="s">
        <v>94</v>
      </c>
      <c r="E2" t="s">
        <v>95</v>
      </c>
      <c r="F2" s="7">
        <v>44933</v>
      </c>
      <c r="G2">
        <v>90</v>
      </c>
      <c r="H2">
        <v>76</v>
      </c>
      <c r="I2">
        <v>72</v>
      </c>
      <c r="J2">
        <v>100</v>
      </c>
      <c r="K2">
        <v>100</v>
      </c>
      <c r="L2">
        <v>87.6</v>
      </c>
      <c r="M2" t="s">
        <v>182</v>
      </c>
    </row>
    <row r="3" spans="1:13">
      <c r="A3">
        <v>200124</v>
      </c>
      <c r="B3" t="s">
        <v>93</v>
      </c>
      <c r="C3" t="s">
        <v>188</v>
      </c>
      <c r="D3" t="s">
        <v>94</v>
      </c>
      <c r="E3" t="s">
        <v>95</v>
      </c>
      <c r="F3" s="7">
        <v>44928</v>
      </c>
      <c r="G3">
        <v>70</v>
      </c>
      <c r="H3">
        <v>52</v>
      </c>
      <c r="I3">
        <v>64</v>
      </c>
      <c r="J3">
        <v>70</v>
      </c>
      <c r="K3">
        <v>90</v>
      </c>
      <c r="L3">
        <v>69.2</v>
      </c>
      <c r="M3" t="s">
        <v>189</v>
      </c>
    </row>
    <row r="4" spans="1:13">
      <c r="A4">
        <v>200106</v>
      </c>
      <c r="B4" t="s">
        <v>175</v>
      </c>
      <c r="C4" t="s">
        <v>188</v>
      </c>
      <c r="D4" t="s">
        <v>94</v>
      </c>
      <c r="E4" t="s">
        <v>98</v>
      </c>
      <c r="F4" s="7">
        <v>44201</v>
      </c>
      <c r="G4">
        <v>50</v>
      </c>
      <c r="H4">
        <v>40</v>
      </c>
      <c r="I4">
        <v>28</v>
      </c>
      <c r="J4">
        <v>0</v>
      </c>
      <c r="K4">
        <v>90</v>
      </c>
      <c r="L4">
        <v>41.6</v>
      </c>
      <c r="M4" t="s">
        <v>189</v>
      </c>
    </row>
    <row r="5" spans="1:13">
      <c r="A5">
        <v>200105</v>
      </c>
      <c r="B5" t="s">
        <v>174</v>
      </c>
      <c r="C5" t="s">
        <v>188</v>
      </c>
      <c r="D5" t="s">
        <v>94</v>
      </c>
      <c r="E5" t="s">
        <v>98</v>
      </c>
      <c r="F5" s="7">
        <v>44201</v>
      </c>
      <c r="G5">
        <v>80</v>
      </c>
      <c r="H5">
        <v>40</v>
      </c>
      <c r="I5">
        <v>24</v>
      </c>
      <c r="J5">
        <v>80</v>
      </c>
      <c r="K5">
        <v>100</v>
      </c>
      <c r="L5">
        <v>64.8</v>
      </c>
      <c r="M5" t="s">
        <v>189</v>
      </c>
    </row>
    <row r="6" spans="1:13">
      <c r="A6">
        <v>200115</v>
      </c>
      <c r="B6" t="s">
        <v>101</v>
      </c>
      <c r="C6" t="s">
        <v>188</v>
      </c>
      <c r="D6" t="s">
        <v>94</v>
      </c>
      <c r="E6" t="s">
        <v>98</v>
      </c>
      <c r="F6" s="7">
        <v>44774</v>
      </c>
      <c r="G6">
        <v>70</v>
      </c>
      <c r="H6">
        <v>52</v>
      </c>
      <c r="I6">
        <v>48</v>
      </c>
      <c r="J6">
        <v>0</v>
      </c>
      <c r="K6">
        <v>100</v>
      </c>
      <c r="L6">
        <v>54</v>
      </c>
      <c r="M6" t="s">
        <v>189</v>
      </c>
    </row>
    <row r="7" spans="1:13">
      <c r="A7">
        <v>200108</v>
      </c>
      <c r="B7" t="s">
        <v>102</v>
      </c>
      <c r="C7" t="s">
        <v>188</v>
      </c>
      <c r="D7" t="s">
        <v>94</v>
      </c>
      <c r="E7" t="s">
        <v>98</v>
      </c>
      <c r="F7" s="7">
        <v>44201</v>
      </c>
      <c r="G7">
        <v>80</v>
      </c>
      <c r="H7">
        <v>64</v>
      </c>
      <c r="I7">
        <v>40</v>
      </c>
      <c r="J7">
        <v>90</v>
      </c>
      <c r="K7">
        <v>100</v>
      </c>
      <c r="L7">
        <v>74.8</v>
      </c>
      <c r="M7" t="s">
        <v>183</v>
      </c>
    </row>
    <row r="8" spans="1:13">
      <c r="A8">
        <v>200107</v>
      </c>
      <c r="B8" t="s">
        <v>173</v>
      </c>
      <c r="C8" t="s">
        <v>188</v>
      </c>
      <c r="D8" t="s">
        <v>94</v>
      </c>
      <c r="E8" t="s">
        <v>98</v>
      </c>
      <c r="F8" s="7">
        <v>44201</v>
      </c>
      <c r="G8">
        <v>80</v>
      </c>
      <c r="H8">
        <v>52</v>
      </c>
      <c r="I8">
        <v>36</v>
      </c>
      <c r="J8">
        <v>80</v>
      </c>
      <c r="K8">
        <v>80</v>
      </c>
      <c r="L8">
        <v>65.599999999999994</v>
      </c>
      <c r="M8" t="s">
        <v>189</v>
      </c>
    </row>
    <row r="9" spans="1:13">
      <c r="A9">
        <v>200130</v>
      </c>
      <c r="B9" t="s">
        <v>111</v>
      </c>
      <c r="C9" t="s">
        <v>188</v>
      </c>
      <c r="D9" t="s">
        <v>94</v>
      </c>
      <c r="E9" t="s">
        <v>95</v>
      </c>
      <c r="F9" s="7">
        <v>44933</v>
      </c>
      <c r="G9">
        <v>90</v>
      </c>
      <c r="H9">
        <v>68</v>
      </c>
      <c r="I9">
        <v>72</v>
      </c>
      <c r="J9">
        <v>100</v>
      </c>
      <c r="K9">
        <v>100</v>
      </c>
      <c r="L9">
        <v>86</v>
      </c>
      <c r="M9" t="s">
        <v>182</v>
      </c>
    </row>
    <row r="10" spans="1:13">
      <c r="A10">
        <v>200118</v>
      </c>
      <c r="B10" t="s">
        <v>105</v>
      </c>
      <c r="C10" t="s">
        <v>188</v>
      </c>
      <c r="D10" t="s">
        <v>94</v>
      </c>
      <c r="E10" t="s">
        <v>98</v>
      </c>
      <c r="F10" s="7">
        <v>44780</v>
      </c>
      <c r="G10">
        <v>70</v>
      </c>
      <c r="H10">
        <v>64</v>
      </c>
      <c r="I10">
        <v>56</v>
      </c>
      <c r="J10">
        <v>90</v>
      </c>
      <c r="K10">
        <v>100</v>
      </c>
      <c r="L10">
        <v>76</v>
      </c>
      <c r="M10" t="s">
        <v>183</v>
      </c>
    </row>
    <row r="11" spans="1:13">
      <c r="A11">
        <v>200121</v>
      </c>
      <c r="B11" t="s">
        <v>106</v>
      </c>
      <c r="C11" t="s">
        <v>188</v>
      </c>
      <c r="D11" t="s">
        <v>94</v>
      </c>
      <c r="E11" t="s">
        <v>98</v>
      </c>
      <c r="F11" s="7">
        <v>44785</v>
      </c>
      <c r="G11">
        <v>80</v>
      </c>
      <c r="H11">
        <v>68</v>
      </c>
      <c r="I11">
        <v>60</v>
      </c>
      <c r="J11">
        <v>100</v>
      </c>
      <c r="K11">
        <v>100</v>
      </c>
      <c r="L11">
        <v>81.599999999999994</v>
      </c>
      <c r="M11" t="s">
        <v>183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642C0-AD68-4F9A-BBDE-C17EBD03A5FA}">
  <sheetPr codeName="Sheet8"/>
  <dimension ref="A1:M13"/>
  <sheetViews>
    <sheetView tabSelected="1" workbookViewId="0">
      <selection activeCell="A3" sqref="A3:M13"/>
    </sheetView>
  </sheetViews>
  <sheetFormatPr defaultRowHeight="17.399999999999999"/>
  <cols>
    <col min="1" max="1" width="10.59765625" bestFit="1" customWidth="1"/>
    <col min="2" max="2" width="8.8984375" bestFit="1" customWidth="1"/>
    <col min="3" max="3" width="10.59765625" bestFit="1" customWidth="1"/>
    <col min="4" max="5" width="8.8984375" bestFit="1" customWidth="1"/>
    <col min="6" max="6" width="10.8984375" bestFit="1" customWidth="1"/>
    <col min="7" max="11" width="10.59765625" bestFit="1" customWidth="1"/>
    <col min="12" max="13" width="8.8984375" bestFit="1" customWidth="1"/>
  </cols>
  <sheetData>
    <row r="1" spans="1:13">
      <c r="A1" s="59" t="s">
        <v>196</v>
      </c>
    </row>
    <row r="3" spans="1:13">
      <c r="A3" t="s">
        <v>177</v>
      </c>
      <c r="B3" t="s">
        <v>0</v>
      </c>
      <c r="C3" t="s">
        <v>178</v>
      </c>
      <c r="D3" t="s">
        <v>87</v>
      </c>
      <c r="E3" t="s">
        <v>42</v>
      </c>
      <c r="F3" t="s">
        <v>179</v>
      </c>
      <c r="G3" t="s">
        <v>88</v>
      </c>
      <c r="H3" t="s">
        <v>89</v>
      </c>
      <c r="I3" t="s">
        <v>90</v>
      </c>
      <c r="J3" t="s">
        <v>91</v>
      </c>
      <c r="K3" t="s">
        <v>92</v>
      </c>
      <c r="L3" t="s">
        <v>180</v>
      </c>
      <c r="M3" t="s">
        <v>181</v>
      </c>
    </row>
    <row r="4" spans="1:13">
      <c r="A4">
        <v>200105</v>
      </c>
      <c r="B4" t="s">
        <v>174</v>
      </c>
      <c r="C4" t="s">
        <v>188</v>
      </c>
      <c r="D4" t="s">
        <v>94</v>
      </c>
      <c r="E4" t="s">
        <v>98</v>
      </c>
      <c r="F4" s="7">
        <v>44201</v>
      </c>
      <c r="G4">
        <v>80</v>
      </c>
      <c r="H4">
        <v>40</v>
      </c>
      <c r="I4">
        <v>24</v>
      </c>
      <c r="J4">
        <v>80</v>
      </c>
      <c r="K4">
        <v>100</v>
      </c>
      <c r="L4">
        <v>64.8</v>
      </c>
      <c r="M4" t="s">
        <v>189</v>
      </c>
    </row>
    <row r="5" spans="1:13">
      <c r="A5">
        <v>200106</v>
      </c>
      <c r="B5" t="s">
        <v>175</v>
      </c>
      <c r="C5" t="s">
        <v>188</v>
      </c>
      <c r="D5" t="s">
        <v>94</v>
      </c>
      <c r="E5" t="s">
        <v>98</v>
      </c>
      <c r="F5" s="7">
        <v>44201</v>
      </c>
      <c r="G5">
        <v>50</v>
      </c>
      <c r="H5">
        <v>40</v>
      </c>
      <c r="I5">
        <v>28</v>
      </c>
      <c r="J5">
        <v>0</v>
      </c>
      <c r="K5">
        <v>90</v>
      </c>
      <c r="L5">
        <v>41.6</v>
      </c>
      <c r="M5" t="s">
        <v>189</v>
      </c>
    </row>
    <row r="6" spans="1:13">
      <c r="A6">
        <v>200107</v>
      </c>
      <c r="B6" t="s">
        <v>173</v>
      </c>
      <c r="C6" t="s">
        <v>188</v>
      </c>
      <c r="D6" t="s">
        <v>94</v>
      </c>
      <c r="E6" t="s">
        <v>98</v>
      </c>
      <c r="F6" s="7">
        <v>44201</v>
      </c>
      <c r="G6">
        <v>80</v>
      </c>
      <c r="H6">
        <v>52</v>
      </c>
      <c r="I6">
        <v>36</v>
      </c>
      <c r="J6">
        <v>80</v>
      </c>
      <c r="K6">
        <v>80</v>
      </c>
      <c r="L6">
        <v>65.599999999999994</v>
      </c>
      <c r="M6" t="s">
        <v>189</v>
      </c>
    </row>
    <row r="7" spans="1:13">
      <c r="A7">
        <v>200108</v>
      </c>
      <c r="B7" t="s">
        <v>102</v>
      </c>
      <c r="C7" t="s">
        <v>188</v>
      </c>
      <c r="D7" t="s">
        <v>94</v>
      </c>
      <c r="E7" t="s">
        <v>98</v>
      </c>
      <c r="F7" s="7">
        <v>44201</v>
      </c>
      <c r="G7">
        <v>80</v>
      </c>
      <c r="H7">
        <v>64</v>
      </c>
      <c r="I7">
        <v>40</v>
      </c>
      <c r="J7">
        <v>90</v>
      </c>
      <c r="K7">
        <v>100</v>
      </c>
      <c r="L7">
        <v>74.8</v>
      </c>
      <c r="M7" t="s">
        <v>183</v>
      </c>
    </row>
    <row r="8" spans="1:13">
      <c r="A8">
        <v>200115</v>
      </c>
      <c r="B8" t="s">
        <v>101</v>
      </c>
      <c r="C8" t="s">
        <v>188</v>
      </c>
      <c r="D8" t="s">
        <v>94</v>
      </c>
      <c r="E8" t="s">
        <v>98</v>
      </c>
      <c r="F8" s="7">
        <v>44774</v>
      </c>
      <c r="G8">
        <v>70</v>
      </c>
      <c r="H8">
        <v>52</v>
      </c>
      <c r="I8">
        <v>48</v>
      </c>
      <c r="J8">
        <v>0</v>
      </c>
      <c r="K8">
        <v>100</v>
      </c>
      <c r="L8">
        <v>54</v>
      </c>
      <c r="M8" t="s">
        <v>189</v>
      </c>
    </row>
    <row r="9" spans="1:13">
      <c r="A9">
        <v>200118</v>
      </c>
      <c r="B9" t="s">
        <v>105</v>
      </c>
      <c r="C9" t="s">
        <v>188</v>
      </c>
      <c r="D9" t="s">
        <v>94</v>
      </c>
      <c r="E9" t="s">
        <v>98</v>
      </c>
      <c r="F9" s="7">
        <v>44780</v>
      </c>
      <c r="G9">
        <v>70</v>
      </c>
      <c r="H9">
        <v>64</v>
      </c>
      <c r="I9">
        <v>56</v>
      </c>
      <c r="J9">
        <v>90</v>
      </c>
      <c r="K9">
        <v>100</v>
      </c>
      <c r="L9">
        <v>76</v>
      </c>
      <c r="M9" t="s">
        <v>183</v>
      </c>
    </row>
    <row r="10" spans="1:13">
      <c r="A10">
        <v>200121</v>
      </c>
      <c r="B10" t="s">
        <v>106</v>
      </c>
      <c r="C10" t="s">
        <v>188</v>
      </c>
      <c r="D10" t="s">
        <v>94</v>
      </c>
      <c r="E10" t="s">
        <v>98</v>
      </c>
      <c r="F10" s="7">
        <v>44785</v>
      </c>
      <c r="G10">
        <v>80</v>
      </c>
      <c r="H10">
        <v>68</v>
      </c>
      <c r="I10">
        <v>60</v>
      </c>
      <c r="J10">
        <v>100</v>
      </c>
      <c r="K10">
        <v>100</v>
      </c>
      <c r="L10">
        <v>81.599999999999994</v>
      </c>
      <c r="M10" t="s">
        <v>183</v>
      </c>
    </row>
    <row r="11" spans="1:13">
      <c r="A11">
        <v>200124</v>
      </c>
      <c r="B11" t="s">
        <v>93</v>
      </c>
      <c r="C11" t="s">
        <v>188</v>
      </c>
      <c r="D11" t="s">
        <v>94</v>
      </c>
      <c r="E11" t="s">
        <v>95</v>
      </c>
      <c r="F11" s="7">
        <v>44928</v>
      </c>
      <c r="G11">
        <v>70</v>
      </c>
      <c r="H11">
        <v>52</v>
      </c>
      <c r="I11">
        <v>64</v>
      </c>
      <c r="J11">
        <v>70</v>
      </c>
      <c r="K11">
        <v>90</v>
      </c>
      <c r="L11">
        <v>69.2</v>
      </c>
      <c r="M11" t="s">
        <v>189</v>
      </c>
    </row>
    <row r="12" spans="1:13">
      <c r="A12">
        <v>200131</v>
      </c>
      <c r="B12" t="s">
        <v>172</v>
      </c>
      <c r="C12" t="s">
        <v>188</v>
      </c>
      <c r="D12" t="s">
        <v>94</v>
      </c>
      <c r="E12" t="s">
        <v>95</v>
      </c>
      <c r="F12" s="7">
        <v>44933</v>
      </c>
      <c r="G12">
        <v>90</v>
      </c>
      <c r="H12">
        <v>76</v>
      </c>
      <c r="I12">
        <v>72</v>
      </c>
      <c r="J12">
        <v>100</v>
      </c>
      <c r="K12">
        <v>100</v>
      </c>
      <c r="L12">
        <v>87.6</v>
      </c>
      <c r="M12" t="s">
        <v>182</v>
      </c>
    </row>
    <row r="13" spans="1:13">
      <c r="A13">
        <v>200130</v>
      </c>
      <c r="B13" t="s">
        <v>111</v>
      </c>
      <c r="C13" t="s">
        <v>188</v>
      </c>
      <c r="D13" t="s">
        <v>94</v>
      </c>
      <c r="E13" t="s">
        <v>95</v>
      </c>
      <c r="F13" s="7">
        <v>44933</v>
      </c>
      <c r="G13">
        <v>90</v>
      </c>
      <c r="H13">
        <v>68</v>
      </c>
      <c r="I13">
        <v>72</v>
      </c>
      <c r="J13">
        <v>100</v>
      </c>
      <c r="K13">
        <v>100</v>
      </c>
      <c r="L13">
        <v>86</v>
      </c>
      <c r="M13" t="s">
        <v>182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C5" sqref="C5"/>
    </sheetView>
  </sheetViews>
  <sheetFormatPr defaultRowHeight="17.399999999999999"/>
  <cols>
    <col min="1" max="1" width="8.796875" bestFit="1" customWidth="1"/>
    <col min="2" max="5" width="14.19921875" bestFit="1" customWidth="1"/>
  </cols>
  <sheetData>
    <row r="2" spans="1:5">
      <c r="A2" s="39" t="s">
        <v>0</v>
      </c>
      <c r="B2" t="s">
        <v>176</v>
      </c>
    </row>
    <row r="4" spans="1:5">
      <c r="A4" s="39" t="s">
        <v>87</v>
      </c>
      <c r="B4" t="s">
        <v>184</v>
      </c>
      <c r="C4" t="s">
        <v>185</v>
      </c>
      <c r="D4" t="s">
        <v>186</v>
      </c>
      <c r="E4" t="s">
        <v>187</v>
      </c>
    </row>
    <row r="5" spans="1:5">
      <c r="A5" t="s">
        <v>94</v>
      </c>
      <c r="B5" s="40">
        <v>57.6</v>
      </c>
      <c r="C5" s="40">
        <v>50</v>
      </c>
      <c r="D5" s="40">
        <v>71</v>
      </c>
      <c r="E5" s="40">
        <v>96</v>
      </c>
    </row>
    <row r="6" spans="1:5">
      <c r="A6" t="s">
        <v>110</v>
      </c>
      <c r="B6" s="40">
        <v>57.333333333333336</v>
      </c>
      <c r="C6" s="40">
        <v>54</v>
      </c>
      <c r="D6" s="40">
        <v>89.166666666666671</v>
      </c>
      <c r="E6" s="40">
        <v>91.666666666666671</v>
      </c>
    </row>
    <row r="7" spans="1:5">
      <c r="A7" t="s">
        <v>97</v>
      </c>
      <c r="B7" s="40">
        <v>44</v>
      </c>
      <c r="C7" s="40">
        <v>47</v>
      </c>
      <c r="D7" s="40">
        <v>77.5</v>
      </c>
      <c r="E7" s="40">
        <v>91.25</v>
      </c>
    </row>
    <row r="8" spans="1:5">
      <c r="A8" t="s">
        <v>100</v>
      </c>
      <c r="B8" s="40">
        <v>56</v>
      </c>
      <c r="C8" s="40">
        <v>62.285714285714285</v>
      </c>
      <c r="D8" s="40">
        <v>90</v>
      </c>
      <c r="E8" s="40">
        <v>98.571428571428569</v>
      </c>
    </row>
  </sheetData>
  <phoneticPr fontId="2" type="noConversion"/>
  <pageMargins left="0.7" right="0.7" top="0.75" bottom="0.75" header="0.3" footer="0.3"/>
  <pageSetup paperSize="9" orientation="landscape" horizontalDpi="4294967293" verticalDpi="4294967293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L17" sqref="L17"/>
    </sheetView>
  </sheetViews>
  <sheetFormatPr defaultRowHeight="17.399999999999999"/>
  <cols>
    <col min="4" max="8" width="9.8984375" customWidth="1"/>
  </cols>
  <sheetData>
    <row r="2" spans="1:8">
      <c r="A2" s="54" t="s">
        <v>0</v>
      </c>
      <c r="B2" s="54" t="s">
        <v>87</v>
      </c>
      <c r="C2" s="54" t="s">
        <v>42</v>
      </c>
      <c r="D2" s="54" t="s">
        <v>152</v>
      </c>
      <c r="E2" s="54"/>
      <c r="F2" s="54"/>
      <c r="G2" s="54"/>
      <c r="H2" s="54"/>
    </row>
    <row r="3" spans="1:8">
      <c r="A3" s="54"/>
      <c r="B3" s="54"/>
      <c r="C3" s="54"/>
      <c r="D3" s="37" t="s">
        <v>88</v>
      </c>
      <c r="E3" s="37" t="s">
        <v>89</v>
      </c>
      <c r="F3" s="37" t="s">
        <v>90</v>
      </c>
      <c r="G3" s="37" t="s">
        <v>91</v>
      </c>
      <c r="H3" s="37" t="s">
        <v>92</v>
      </c>
    </row>
    <row r="4" spans="1:8">
      <c r="A4" s="34" t="s">
        <v>93</v>
      </c>
      <c r="B4" s="35" t="s">
        <v>94</v>
      </c>
      <c r="C4" s="35" t="s">
        <v>95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111</v>
      </c>
      <c r="B5" s="27" t="s">
        <v>94</v>
      </c>
      <c r="C5" s="27" t="s">
        <v>95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101</v>
      </c>
      <c r="B6" s="27" t="s">
        <v>94</v>
      </c>
      <c r="C6" s="27" t="s">
        <v>98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102</v>
      </c>
      <c r="B7" s="27" t="s">
        <v>94</v>
      </c>
      <c r="C7" s="27" t="s">
        <v>98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105</v>
      </c>
      <c r="B8" s="27" t="s">
        <v>94</v>
      </c>
      <c r="C8" s="27" t="s">
        <v>98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106</v>
      </c>
      <c r="B9" s="27" t="s">
        <v>94</v>
      </c>
      <c r="C9" s="27" t="s">
        <v>98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107</v>
      </c>
      <c r="B10" s="27" t="s">
        <v>97</v>
      </c>
      <c r="C10" s="27" t="s">
        <v>95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96</v>
      </c>
      <c r="B11" s="27" t="s">
        <v>97</v>
      </c>
      <c r="C11" s="27" t="s">
        <v>98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103</v>
      </c>
      <c r="B12" s="27" t="s">
        <v>97</v>
      </c>
      <c r="C12" s="27" t="s">
        <v>98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104</v>
      </c>
      <c r="B13" s="27" t="s">
        <v>97</v>
      </c>
      <c r="C13" s="27" t="s">
        <v>98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99</v>
      </c>
      <c r="B14" s="27" t="s">
        <v>100</v>
      </c>
      <c r="C14" s="27" t="s">
        <v>98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108</v>
      </c>
      <c r="B15" s="27" t="s">
        <v>100</v>
      </c>
      <c r="C15" s="27" t="s">
        <v>98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112</v>
      </c>
      <c r="B16" s="27" t="s">
        <v>110</v>
      </c>
      <c r="C16" s="27" t="s">
        <v>95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>
      <c r="A17" s="41" t="s">
        <v>109</v>
      </c>
      <c r="B17" s="31" t="s">
        <v>110</v>
      </c>
      <c r="C17" s="31" t="s">
        <v>98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>
      <c r="N19" t="s">
        <v>153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3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EBB74333-ED3F-4B0D-BCB5-E5004F94C520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topLeftCell="A9" workbookViewId="0">
      <selection activeCell="J24" sqref="J24"/>
    </sheetView>
  </sheetViews>
  <sheetFormatPr defaultRowHeight="17.399999999999999"/>
  <cols>
    <col min="2" max="2" width="16.5" bestFit="1" customWidth="1"/>
    <col min="3" max="4" width="10.59765625" bestFit="1" customWidth="1"/>
    <col min="6" max="6" width="9.59765625" customWidth="1"/>
    <col min="7" max="7" width="9.5" bestFit="1" customWidth="1"/>
  </cols>
  <sheetData>
    <row r="1" spans="1:7" ht="19.2">
      <c r="B1" s="55" t="s">
        <v>113</v>
      </c>
      <c r="C1" s="55"/>
      <c r="D1" s="55"/>
      <c r="E1" s="55"/>
      <c r="F1" s="55"/>
      <c r="G1" s="11" t="s">
        <v>114</v>
      </c>
    </row>
    <row r="2" spans="1:7">
      <c r="A2" s="1" t="s">
        <v>115</v>
      </c>
      <c r="B2" s="1" t="s">
        <v>116</v>
      </c>
      <c r="C2" s="1" t="s">
        <v>117</v>
      </c>
      <c r="D2" s="1" t="s">
        <v>118</v>
      </c>
      <c r="E2" s="1" t="s">
        <v>119</v>
      </c>
      <c r="F2" s="1" t="s">
        <v>120</v>
      </c>
      <c r="G2" s="1" t="s">
        <v>121</v>
      </c>
    </row>
    <row r="3" spans="1:7">
      <c r="A3" s="1" t="s">
        <v>122</v>
      </c>
      <c r="B3" s="1" t="s">
        <v>123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124</v>
      </c>
      <c r="B4" s="1" t="s">
        <v>125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126</v>
      </c>
      <c r="B5" s="1" t="s">
        <v>127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128</v>
      </c>
      <c r="B6" s="1" t="s">
        <v>129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128</v>
      </c>
      <c r="B7" s="1" t="s">
        <v>130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F6"/>
  <sheetViews>
    <sheetView workbookViewId="0">
      <selection activeCell="B3" sqref="B3:C6"/>
    </sheetView>
  </sheetViews>
  <sheetFormatPr defaultRowHeight="17.399999999999999"/>
  <cols>
    <col min="1" max="1" width="11" bestFit="1" customWidth="1"/>
    <col min="4" max="4" width="11" bestFit="1" customWidth="1"/>
  </cols>
  <sheetData>
    <row r="1" spans="1:6" ht="18" thickBot="1">
      <c r="A1" s="56" t="s">
        <v>131</v>
      </c>
      <c r="B1" s="57"/>
      <c r="C1" s="57"/>
      <c r="D1" s="58"/>
      <c r="F1" t="s">
        <v>195</v>
      </c>
    </row>
    <row r="2" spans="1:6" ht="18" thickBot="1">
      <c r="A2" s="14" t="s">
        <v>132</v>
      </c>
      <c r="B2" s="15" t="s">
        <v>133</v>
      </c>
      <c r="C2" s="16" t="s">
        <v>134</v>
      </c>
      <c r="D2" s="17" t="s">
        <v>135</v>
      </c>
    </row>
    <row r="3" spans="1:6">
      <c r="A3" s="18" t="s">
        <v>136</v>
      </c>
      <c r="B3" s="42">
        <v>120</v>
      </c>
      <c r="C3" s="43">
        <v>108</v>
      </c>
      <c r="D3" s="19">
        <f>C3/B3</f>
        <v>0.9</v>
      </c>
    </row>
    <row r="4" spans="1:6">
      <c r="A4" s="20" t="s">
        <v>137</v>
      </c>
      <c r="B4" s="44">
        <v>140</v>
      </c>
      <c r="C4" s="45">
        <v>77</v>
      </c>
      <c r="D4" s="21">
        <f>C4/B4</f>
        <v>0.55000000000000004</v>
      </c>
    </row>
    <row r="5" spans="1:6">
      <c r="A5" s="20" t="s">
        <v>138</v>
      </c>
      <c r="B5" s="44">
        <v>115</v>
      </c>
      <c r="C5" s="45">
        <v>125</v>
      </c>
      <c r="D5" s="21">
        <f>C5/B5</f>
        <v>1.0869565217391304</v>
      </c>
    </row>
    <row r="6" spans="1:6" ht="18" thickBot="1">
      <c r="A6" s="22" t="s">
        <v>139</v>
      </c>
      <c r="B6" s="46">
        <v>90</v>
      </c>
      <c r="C6" s="47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2" priority="2" operator="greaterThanOrEqual">
      <formula>1</formula>
    </cfRule>
    <cfRule type="cellIs" dxfId="1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>
      <selection activeCell="E14" sqref="E14"/>
    </sheetView>
  </sheetViews>
  <sheetFormatPr defaultRowHeight="17.399999999999999"/>
  <sheetData>
    <row r="1" spans="1:8">
      <c r="A1" t="s">
        <v>140</v>
      </c>
    </row>
    <row r="3" spans="1:8">
      <c r="A3" s="24" t="s">
        <v>141</v>
      </c>
      <c r="B3" s="24" t="s">
        <v>142</v>
      </c>
      <c r="C3" s="24" t="s">
        <v>143</v>
      </c>
      <c r="D3" s="24" t="s">
        <v>144</v>
      </c>
      <c r="G3" s="24" t="s">
        <v>142</v>
      </c>
      <c r="H3" s="24" t="s">
        <v>145</v>
      </c>
    </row>
    <row r="4" spans="1:8">
      <c r="A4">
        <v>1</v>
      </c>
      <c r="B4" t="s">
        <v>146</v>
      </c>
      <c r="C4">
        <v>10</v>
      </c>
      <c r="D4" s="25">
        <v>130000</v>
      </c>
      <c r="G4" t="s">
        <v>147</v>
      </c>
      <c r="H4">
        <v>15000</v>
      </c>
    </row>
    <row r="5" spans="1:8">
      <c r="A5">
        <v>2</v>
      </c>
      <c r="B5" t="s">
        <v>148</v>
      </c>
      <c r="C5">
        <v>8</v>
      </c>
      <c r="D5" s="25">
        <v>88000</v>
      </c>
      <c r="G5" t="s">
        <v>149</v>
      </c>
      <c r="H5">
        <v>14000</v>
      </c>
    </row>
    <row r="6" spans="1:8">
      <c r="A6">
        <v>3</v>
      </c>
      <c r="B6" t="s">
        <v>150</v>
      </c>
      <c r="C6">
        <v>13</v>
      </c>
      <c r="D6" s="25">
        <v>156000</v>
      </c>
      <c r="G6" t="s">
        <v>146</v>
      </c>
      <c r="H6">
        <v>13000</v>
      </c>
    </row>
    <row r="7" spans="1:8">
      <c r="G7" t="s">
        <v>150</v>
      </c>
      <c r="H7">
        <v>12000</v>
      </c>
    </row>
    <row r="8" spans="1:8">
      <c r="G8" t="s">
        <v>148</v>
      </c>
      <c r="H8">
        <v>11000</v>
      </c>
    </row>
    <row r="9" spans="1:8">
      <c r="G9" t="s">
        <v>151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449580</xdr:colOff>
                <xdr:row>0</xdr:row>
                <xdr:rowOff>213360</xdr:rowOff>
              </from>
              <to>
                <xdr:col>5</xdr:col>
                <xdr:colOff>601980</xdr:colOff>
                <xdr:row>3</xdr:row>
                <xdr:rowOff>144780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</vt:lpstr>
      <vt:lpstr>계산작업</vt:lpstr>
      <vt:lpstr>기술부</vt:lpstr>
      <vt:lpstr>세부 정보1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찬근 이</cp:lastModifiedBy>
  <dcterms:created xsi:type="dcterms:W3CDTF">2023-05-11T11:47:16Z</dcterms:created>
  <dcterms:modified xsi:type="dcterms:W3CDTF">2024-12-29T02:01:02Z</dcterms:modified>
</cp:coreProperties>
</file>