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AF\OneDrive\Desktop\"/>
    </mc:Choice>
  </mc:AlternateContent>
  <xr:revisionPtr revIDLastSave="0" documentId="13_ncr:1_{DCD15463-545A-4383-BCE2-EB1CC37FBBBC}" xr6:coauthVersionLast="47" xr6:coauthVersionMax="47" xr10:uidLastSave="{00000000-0000-0000-0000-000000000000}"/>
  <bookViews>
    <workbookView xWindow="-110" yWindow="-110" windowWidth="19420" windowHeight="10300" xr2:uid="{7FBB1352-F661-4D09-AF3E-8FA272AF05FA}"/>
  </bookViews>
  <sheets>
    <sheet name="제1작업" sheetId="17" r:id="rId1"/>
    <sheet name="제2작업" sheetId="18" r:id="rId2"/>
    <sheet name="제3작업" sheetId="19" r:id="rId3"/>
    <sheet name="제4작업" sheetId="20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가격">#REF!</definedName>
    <definedName name="구매가">#REF!</definedName>
    <definedName name="심사위원점수">#REF!</definedName>
    <definedName name="예매수량">#REF!</definedName>
    <definedName name="원가">제1작업!$F$5:$F$12</definedName>
    <definedName name="전월판매량">#REF!</definedName>
    <definedName name="최저가격">#REF!</definedName>
    <definedName name="판매가격">#REF!</definedName>
  </definedNames>
  <calcPr calcId="18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7" l="1"/>
  <c r="J14" i="17"/>
  <c r="J13" i="17"/>
  <c r="E13" i="17"/>
  <c r="J5" i="17"/>
  <c r="J6" i="17"/>
  <c r="J7" i="17"/>
  <c r="J8" i="17"/>
  <c r="J9" i="17"/>
  <c r="J10" i="17"/>
  <c r="J11" i="17"/>
  <c r="J12" i="17"/>
  <c r="I5" i="17"/>
  <c r="I6" i="17"/>
  <c r="I7" i="17"/>
  <c r="I8" i="17"/>
  <c r="I9" i="17"/>
  <c r="I10" i="17"/>
  <c r="I11" i="17"/>
  <c r="I12" i="17"/>
</calcChain>
</file>

<file path=xl/sharedStrings.xml><?xml version="1.0" encoding="utf-8"?>
<sst xmlns="http://schemas.openxmlformats.org/spreadsheetml/2006/main" count="111" uniqueCount="40">
  <si>
    <t>상품코드</t>
  </si>
  <si>
    <t>상품명</t>
  </si>
  <si>
    <t>커피 원산지</t>
  </si>
  <si>
    <t>제조날짜</t>
  </si>
  <si>
    <t>커피 원가
(단위:원)</t>
  </si>
  <si>
    <t>판매수량</t>
  </si>
  <si>
    <t>판매가
(단위:원)</t>
  </si>
  <si>
    <t>유통기한</t>
  </si>
  <si>
    <t>판매순위</t>
  </si>
  <si>
    <t>BR-344</t>
  </si>
  <si>
    <t>CE-233</t>
  </si>
  <si>
    <t>CE-156</t>
  </si>
  <si>
    <t>ET-245</t>
  </si>
  <si>
    <t>BR-332</t>
  </si>
  <si>
    <t>CE-295</t>
  </si>
  <si>
    <t>BR-157</t>
  </si>
  <si>
    <t>ET-148</t>
  </si>
  <si>
    <t>산토스 NY2</t>
  </si>
  <si>
    <t>산타로사</t>
  </si>
  <si>
    <t>후일라 수프리모</t>
  </si>
  <si>
    <t>모모라 G1</t>
  </si>
  <si>
    <t>모지아나 NY2</t>
  </si>
  <si>
    <t>카우카 수프리모</t>
  </si>
  <si>
    <t>씨에라 옐로우버본</t>
  </si>
  <si>
    <t>아리차 예가체프G1</t>
  </si>
  <si>
    <t>브라질</t>
  </si>
  <si>
    <t>콜롬비아</t>
  </si>
  <si>
    <t>에티오피아</t>
  </si>
  <si>
    <t>브라질 원산지 판매가(단위:원)의 평균</t>
  </si>
  <si>
    <t>11월 15일 이후 제조한 커피 판매수량의 합</t>
  </si>
  <si>
    <t>산타로사의 커피 원가(단위:원)</t>
  </si>
  <si>
    <t>&lt;&gt;에티오피아</t>
  </si>
  <si>
    <t>&gt;=7000</t>
  </si>
  <si>
    <t>총합계</t>
  </si>
  <si>
    <t>개수 : 상품명</t>
  </si>
  <si>
    <t>***</t>
  </si>
  <si>
    <t>평균 : 판매가(단위:원)</t>
  </si>
  <si>
    <t>10월</t>
  </si>
  <si>
    <t>11월</t>
  </si>
  <si>
    <t>12월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</si>
</sst>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8" formatCode="#,##0&quot;개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8" fontId="2" fillId="0" borderId="2" xfId="1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right" vertical="center"/>
    </xf>
    <xf numFmtId="168" fontId="2" fillId="0" borderId="11" xfId="1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right" vertical="center"/>
    </xf>
    <xf numFmtId="168" fontId="2" fillId="0" borderId="2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4" fontId="2" fillId="0" borderId="24" xfId="1" applyNumberFormat="1" applyFont="1" applyFill="1" applyBorder="1" applyAlignment="1">
      <alignment horizontal="right" vertical="center"/>
    </xf>
    <xf numFmtId="164" fontId="2" fillId="0" borderId="15" xfId="1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64" fontId="2" fillId="0" borderId="20" xfId="1" applyNumberFormat="1" applyFont="1" applyFill="1" applyBorder="1" applyAlignment="1">
      <alignment horizontal="right" vertical="center"/>
    </xf>
    <xf numFmtId="168" fontId="2" fillId="0" borderId="20" xfId="1" applyNumberFormat="1" applyFont="1" applyFill="1" applyBorder="1" applyAlignment="1">
      <alignment horizontal="right" vertical="center"/>
    </xf>
    <xf numFmtId="164" fontId="2" fillId="0" borderId="21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2">
    <cellStyle name="쉼표" xfId="1" builtinId="3"/>
    <cellStyle name="표준" xfId="0" builtinId="0"/>
  </cellStyles>
  <dxfs count="19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68" formatCode="#,##0&quot;개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/>
              <a:t>브라질 및 콜롬비아 커피 판매현황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(제1작업!$H$5:$H$7,제1작업!$H$9:$H$11)</c:f>
              <c:numCache>
                <c:formatCode>_(* #,##0_);_(* \(#,##0\);_(* "-"??_);_(@_)</c:formatCode>
                <c:ptCount val="6"/>
                <c:pt idx="0">
                  <c:v>18000</c:v>
                </c:pt>
                <c:pt idx="1">
                  <c:v>15200</c:v>
                </c:pt>
                <c:pt idx="2">
                  <c:v>11000</c:v>
                </c:pt>
                <c:pt idx="3">
                  <c:v>14500</c:v>
                </c:pt>
                <c:pt idx="4">
                  <c:v>12300</c:v>
                </c:pt>
                <c:pt idx="5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A-45BA-A87C-828CB34E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1769640"/>
        <c:axId val="451772160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판매수량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A-45BA-A87C-828CB34E4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(제1작업!$G$5:$G$7,제1작업!$G$9:$G$11)</c:f>
              <c:numCache>
                <c:formatCode>#,##0"개"</c:formatCode>
                <c:ptCount val="6"/>
                <c:pt idx="0">
                  <c:v>339</c:v>
                </c:pt>
                <c:pt idx="1">
                  <c:v>1035</c:v>
                </c:pt>
                <c:pt idx="2">
                  <c:v>326</c:v>
                </c:pt>
                <c:pt idx="3">
                  <c:v>1532</c:v>
                </c:pt>
                <c:pt idx="4">
                  <c:v>248</c:v>
                </c:pt>
                <c:pt idx="5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A-45BA-A87C-828CB34E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701888"/>
        <c:axId val="450147248"/>
      </c:lineChart>
      <c:catAx>
        <c:axId val="45176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en-US"/>
          </a:p>
        </c:txPr>
        <c:crossAx val="451772160"/>
        <c:crosses val="autoZero"/>
        <c:auto val="1"/>
        <c:lblAlgn val="ctr"/>
        <c:lblOffset val="100"/>
        <c:noMultiLvlLbl val="0"/>
      </c:catAx>
      <c:valAx>
        <c:axId val="451772160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en-US"/>
          </a:p>
        </c:txPr>
        <c:crossAx val="451769640"/>
        <c:crosses val="autoZero"/>
        <c:crossBetween val="between"/>
        <c:majorUnit val="3000"/>
      </c:valAx>
      <c:valAx>
        <c:axId val="450147248"/>
        <c:scaling>
          <c:orientation val="minMax"/>
        </c:scaling>
        <c:delete val="0"/>
        <c:axPos val="r"/>
        <c:numFmt formatCode="#,##0&quot;개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en-US"/>
          </a:p>
        </c:txPr>
        <c:crossAx val="452701888"/>
        <c:crosses val="max"/>
        <c:crossBetween val="between"/>
        <c:majorUnit val="300"/>
      </c:valAx>
      <c:catAx>
        <c:axId val="45270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0147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en-US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07E7D6-B360-4E90-8B33-8765CB841F40}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76200</xdr:rowOff>
    </xdr:from>
    <xdr:to>
      <xdr:col>6</xdr:col>
      <xdr:colOff>260350</xdr:colOff>
      <xdr:row>2</xdr:row>
      <xdr:rowOff>222250</xdr:rowOff>
    </xdr:to>
    <xdr:sp macro="" textlink="">
      <xdr:nvSpPr>
        <xdr:cNvPr id="2" name="사다리꼴 1">
          <a:extLst>
            <a:ext uri="{FF2B5EF4-FFF2-40B4-BE49-F238E27FC236}">
              <a16:creationId xmlns:a16="http://schemas.microsoft.com/office/drawing/2014/main" id="{6B28A41A-37DF-1CB2-1856-F97282C28EE4}"/>
            </a:ext>
          </a:extLst>
        </xdr:cNvPr>
        <xdr:cNvSpPr/>
      </xdr:nvSpPr>
      <xdr:spPr>
        <a:xfrm>
          <a:off x="139700" y="76200"/>
          <a:ext cx="4343400" cy="755650"/>
        </a:xfrm>
        <a:prstGeom prst="trapezoid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수입 원두커피 판매 현황</a:t>
          </a:r>
          <a:endParaRPr 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6</xdr:col>
      <xdr:colOff>482600</xdr:colOff>
      <xdr:row>0</xdr:row>
      <xdr:rowOff>114300</xdr:rowOff>
    </xdr:from>
    <xdr:to>
      <xdr:col>9</xdr:col>
      <xdr:colOff>749300</xdr:colOff>
      <xdr:row>2</xdr:row>
      <xdr:rowOff>209550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CD4CFCE-12F1-3353-2849-4668540C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14300"/>
          <a:ext cx="24130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702A266-E4CE-D313-9EA4-8F6EB7D4C8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0.39601</cdr:x>
      <cdr:y>0.14952</cdr:y>
    </cdr:from>
    <cdr:to>
      <cdr:x>0.4874</cdr:x>
      <cdr:y>0.22347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55E5AB31-0229-F31B-81E6-33D7AFABAE3C}"/>
            </a:ext>
          </a:extLst>
        </cdr:cNvPr>
        <cdr:cNvSpPr/>
      </cdr:nvSpPr>
      <cdr:spPr>
        <a:xfrm xmlns:a="http://schemas.openxmlformats.org/drawingml/2006/main">
          <a:off x="3683002" y="908538"/>
          <a:ext cx="849923" cy="449385"/>
        </a:xfrm>
        <a:prstGeom xmlns:a="http://schemas.openxmlformats.org/drawingml/2006/main" prst="wedgeRectCallout">
          <a:avLst>
            <a:gd name="adj1" fmla="val 99856"/>
            <a:gd name="adj2" fmla="val -13011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en-US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CAF" refreshedDate="45800.949237847221" createdVersion="8" refreshedVersion="8" minRefreshableVersion="3" recordCount="8" xr:uid="{9C1B2D4C-3CDA-4FA3-836F-7B0C340E5393}">
  <cacheSource type="worksheet">
    <worksheetSource ref="B4:H12" sheet="제1작업"/>
  </cacheSource>
  <cacheFields count="8">
    <cacheField name="상품코드" numFmtId="0">
      <sharedItems/>
    </cacheField>
    <cacheField name="상품명" numFmtId="0">
      <sharedItems/>
    </cacheField>
    <cacheField name="커피 원산지" numFmtId="0">
      <sharedItems count="3">
        <s v="브라질"/>
        <s v="콜롬비아"/>
        <s v="에티오피아"/>
      </sharedItems>
    </cacheField>
    <cacheField name="제조날짜" numFmtId="165">
      <sharedItems containsSemiMixedTypes="0" containsNonDate="0" containsDate="1" containsString="0" minDate="2022-10-02T00:00:00" maxDate="2022-12-24T00:00:00" count="7">
        <d v="2022-10-20T00:00:00"/>
        <d v="2022-10-02T00:00:00"/>
        <d v="2022-11-04T00:00:00"/>
        <d v="2022-12-08T00:00:00"/>
        <d v="2022-12-23T00:00:00"/>
        <d v="2022-12-15T00:00:00"/>
        <d v="2022-11-29T00:00:00"/>
      </sharedItems>
      <fieldGroup par="7"/>
    </cacheField>
    <cacheField name="커피 원가_x000a_(단위:원)" numFmtId="164">
      <sharedItems containsSemiMixedTypes="0" containsString="0" containsNumber="1" containsInteger="1" minValue="6300" maxValue="12300"/>
    </cacheField>
    <cacheField name="판매수량" numFmtId="168">
      <sharedItems containsSemiMixedTypes="0" containsString="0" containsNumber="1" containsInteger="1" minValue="248" maxValue="1532"/>
    </cacheField>
    <cacheField name="판매가_x000a_(단위:원)" numFmtId="164">
      <sharedItems containsSemiMixedTypes="0" containsString="0" containsNumber="1" containsInteger="1" minValue="11000" maxValue="33900"/>
    </cacheField>
    <cacheField name="개월(제조날짜)" numFmtId="0" databaseField="0">
      <fieldGroup base="3">
        <rangePr groupBy="months" startDate="2022-10-02T00:00:00" endDate="2022-12-24T00:00:00"/>
        <groupItems count="14">
          <s v="&lt;10/2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4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R-344"/>
    <s v="산토스 NY2"/>
    <x v="0"/>
    <x v="0"/>
    <n v="8500"/>
    <n v="339"/>
    <n v="18000"/>
  </r>
  <r>
    <s v="CE-233"/>
    <s v="산타로사"/>
    <x v="1"/>
    <x v="1"/>
    <n v="7000"/>
    <n v="1035"/>
    <n v="15200"/>
  </r>
  <r>
    <s v="CE-156"/>
    <s v="후일라 수프리모"/>
    <x v="1"/>
    <x v="2"/>
    <n v="6300"/>
    <n v="326"/>
    <n v="11000"/>
  </r>
  <r>
    <s v="ET-245"/>
    <s v="모모라 G1"/>
    <x v="2"/>
    <x v="3"/>
    <n v="12300"/>
    <n v="864"/>
    <n v="33900"/>
  </r>
  <r>
    <s v="BR-332"/>
    <s v="모지아나 NY2"/>
    <x v="0"/>
    <x v="4"/>
    <n v="9800"/>
    <n v="1532"/>
    <n v="14500"/>
  </r>
  <r>
    <s v="CE-295"/>
    <s v="카우카 수프리모"/>
    <x v="1"/>
    <x v="2"/>
    <n v="6800"/>
    <n v="248"/>
    <n v="12300"/>
  </r>
  <r>
    <s v="BR-157"/>
    <s v="씨에라 옐로우버본"/>
    <x v="0"/>
    <x v="5"/>
    <n v="6900"/>
    <n v="567"/>
    <n v="15000"/>
  </r>
  <r>
    <s v="ET-148"/>
    <s v="아리차 예가체프G1"/>
    <x v="2"/>
    <x v="6"/>
    <n v="10500"/>
    <n v="954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D93236-5DF6-4C54-8AF8-85864EA1EDA0}" name="피벗 테이블1" cacheId="6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제조날짜" colHeaderCaption="커피 원산지">
  <location ref="B2:H8" firstHeaderRow="1" firstDataRow="3" firstDataCol="1"/>
  <pivotFields count="8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numFmtId="165" showAll="0">
      <items count="8">
        <item x="1"/>
        <item x="0"/>
        <item x="2"/>
        <item x="6"/>
        <item x="3"/>
        <item x="5"/>
        <item x="4"/>
        <item t="default"/>
      </items>
    </pivotField>
    <pivotField numFmtId="164" showAll="0"/>
    <pivotField numFmtId="168" showAll="0"/>
    <pivotField dataField="1" numFmtId="164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n="10월" x="10"/>
        <item n="11월" x="11"/>
        <item n="12월" x="12"/>
        <item x="13"/>
        <item t="default"/>
      </items>
    </pivotField>
  </pivotFields>
  <rowFields count="1">
    <field x="7"/>
  </rowFields>
  <rowItems count="4">
    <i>
      <x v="10"/>
    </i>
    <i>
      <x v="11"/>
    </i>
    <i>
      <x v="1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판매가(단위:원)" fld="6" subtotal="average" baseField="0" baseItem="0" numFmtId="164"/>
  </dataFields>
  <formats count="9">
    <format dxfId="8">
      <pivotArea outline="0" collapsedLevelsAreSubtotals="1" fieldPosition="0"/>
    </format>
    <format dxfId="7">
      <pivotArea dataOnly="0" labelOnly="1" fieldPosition="0">
        <references count="1">
          <reference field="7" count="3">
            <x v="10"/>
            <x v="11"/>
            <x v="12"/>
          </reference>
        </references>
      </pivotArea>
    </format>
    <format dxfId="6">
      <pivotArea dataOnly="0" labelOnly="1" grandRow="1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7" count="3">
            <x v="10"/>
            <x v="11"/>
            <x v="12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7" count="3">
            <x v="10"/>
            <x v="11"/>
            <x v="12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29CA42-000C-47BF-89D2-13A9AD1BEF11}" name="표2" displayName="표2" ref="B18:H21" totalsRowShown="0" headerRowDxfId="9" headerRowBorderDxfId="17" tableBorderDxfId="18">
  <autoFilter ref="B18:H21" xr:uid="{2429CA42-000C-47BF-89D2-13A9AD1BEF11}"/>
  <tableColumns count="7">
    <tableColumn id="1" xr3:uid="{A04820C1-2CA0-42D5-B7E0-761DC3147F62}" name="상품코드" dataDxfId="16"/>
    <tableColumn id="2" xr3:uid="{FAA55714-D087-4FB2-BF4D-0659CDF91829}" name="상품명" dataDxfId="15"/>
    <tableColumn id="3" xr3:uid="{9FE86DEF-EF98-412F-93BF-60C14CF4CC08}" name="커피 원산지" dataDxfId="14"/>
    <tableColumn id="4" xr3:uid="{14ADA3C7-A3B2-4B31-872D-F5FE86A28804}" name="제조날짜" dataDxfId="13"/>
    <tableColumn id="5" xr3:uid="{6EEDB898-59B8-44CF-973A-296ED3D9CA62}" name="커피 원가_x000a_(단위:원)" dataDxfId="12" dataCellStyle="쉼표"/>
    <tableColumn id="6" xr3:uid="{868D482D-BF1E-4734-819A-918993FDA446}" name="판매수량" dataDxfId="11" dataCellStyle="쉼표"/>
    <tableColumn id="7" xr3:uid="{C4B27A42-0473-45DB-8340-01BFC381524D}" name="판매가_x000a_(단위:원)" dataDxfId="10" dataCellStyle="쉼표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D620-2D9E-48CF-A45F-CC23E8BEE635}">
  <dimension ref="B1:J14"/>
  <sheetViews>
    <sheetView tabSelected="1" workbookViewId="0">
      <selection activeCell="E15" sqref="E15"/>
    </sheetView>
  </sheetViews>
  <sheetFormatPr defaultRowHeight="14" x14ac:dyDescent="0.35"/>
  <cols>
    <col min="1" max="1" width="1.6328125" style="1" customWidth="1"/>
    <col min="2" max="2" width="8.7265625" style="1"/>
    <col min="3" max="3" width="18" style="1" bestFit="1" customWidth="1"/>
    <col min="4" max="4" width="11.453125" style="1" bestFit="1" customWidth="1"/>
    <col min="5" max="5" width="10.81640625" style="1" bestFit="1" customWidth="1"/>
    <col min="6" max="6" width="9.81640625" style="1" customWidth="1"/>
    <col min="7" max="7" width="9" style="1" bestFit="1" customWidth="1"/>
    <col min="8" max="8" width="10.90625" style="1" bestFit="1" customWidth="1"/>
    <col min="9" max="10" width="10.81640625" style="1" bestFit="1" customWidth="1"/>
    <col min="11" max="16384" width="8.7265625" style="1"/>
  </cols>
  <sheetData>
    <row r="1" spans="2:10" ht="24" customHeight="1" x14ac:dyDescent="0.35"/>
    <row r="2" spans="2:10" ht="24" customHeight="1" x14ac:dyDescent="0.35"/>
    <row r="3" spans="2:10" ht="24" customHeight="1" thickBot="1" x14ac:dyDescent="0.4"/>
    <row r="4" spans="2:10" ht="28.5" thickBot="1" x14ac:dyDescent="0.4">
      <c r="B4" s="4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5" t="s">
        <v>5</v>
      </c>
      <c r="H4" s="6" t="s">
        <v>6</v>
      </c>
      <c r="I4" s="5" t="s">
        <v>7</v>
      </c>
      <c r="J4" s="7" t="s">
        <v>8</v>
      </c>
    </row>
    <row r="5" spans="2:10" x14ac:dyDescent="0.35">
      <c r="B5" s="8" t="s">
        <v>9</v>
      </c>
      <c r="C5" s="3" t="s">
        <v>17</v>
      </c>
      <c r="D5" s="3" t="s">
        <v>25</v>
      </c>
      <c r="E5" s="17">
        <v>44854</v>
      </c>
      <c r="F5" s="26">
        <v>8500</v>
      </c>
      <c r="G5" s="27">
        <v>339</v>
      </c>
      <c r="H5" s="26">
        <v>18000</v>
      </c>
      <c r="I5" s="17">
        <f t="shared" ref="I5:I12" si="0">E5+CHOOSE(MID(B5,4,1),"365","500","730")</f>
        <v>45584</v>
      </c>
      <c r="J5" s="9" t="str">
        <f t="shared" ref="J5:J12" si="1">IF(_xlfn.RANK.EQ(G5,$G$5:$G$12)&lt;=3,_xlfn.RANK.EQ(G5,$G$5:$G$12)&amp;"위"," ")</f>
        <v xml:space="preserve"> </v>
      </c>
    </row>
    <row r="6" spans="2:10" x14ac:dyDescent="0.35">
      <c r="B6" s="10" t="s">
        <v>10</v>
      </c>
      <c r="C6" s="2" t="s">
        <v>18</v>
      </c>
      <c r="D6" s="2" t="s">
        <v>26</v>
      </c>
      <c r="E6" s="16">
        <v>44836</v>
      </c>
      <c r="F6" s="24">
        <v>7000</v>
      </c>
      <c r="G6" s="25">
        <v>1035</v>
      </c>
      <c r="H6" s="24">
        <v>15200</v>
      </c>
      <c r="I6" s="16">
        <f t="shared" si="0"/>
        <v>45336</v>
      </c>
      <c r="J6" s="11" t="str">
        <f t="shared" si="1"/>
        <v>2위</v>
      </c>
    </row>
    <row r="7" spans="2:10" x14ac:dyDescent="0.35">
      <c r="B7" s="10" t="s">
        <v>11</v>
      </c>
      <c r="C7" s="2" t="s">
        <v>19</v>
      </c>
      <c r="D7" s="2" t="s">
        <v>26</v>
      </c>
      <c r="E7" s="16">
        <v>44869</v>
      </c>
      <c r="F7" s="24">
        <v>6300</v>
      </c>
      <c r="G7" s="25">
        <v>326</v>
      </c>
      <c r="H7" s="24">
        <v>11000</v>
      </c>
      <c r="I7" s="16">
        <f t="shared" si="0"/>
        <v>45234</v>
      </c>
      <c r="J7" s="11" t="str">
        <f t="shared" si="1"/>
        <v xml:space="preserve"> </v>
      </c>
    </row>
    <row r="8" spans="2:10" x14ac:dyDescent="0.35">
      <c r="B8" s="10" t="s">
        <v>12</v>
      </c>
      <c r="C8" s="2" t="s">
        <v>20</v>
      </c>
      <c r="D8" s="2" t="s">
        <v>27</v>
      </c>
      <c r="E8" s="16">
        <v>44903</v>
      </c>
      <c r="F8" s="24">
        <v>12300</v>
      </c>
      <c r="G8" s="25">
        <v>864</v>
      </c>
      <c r="H8" s="24">
        <v>33900</v>
      </c>
      <c r="I8" s="16">
        <f t="shared" si="0"/>
        <v>45403</v>
      </c>
      <c r="J8" s="11" t="str">
        <f t="shared" si="1"/>
        <v xml:space="preserve"> </v>
      </c>
    </row>
    <row r="9" spans="2:10" x14ac:dyDescent="0.35">
      <c r="B9" s="10" t="s">
        <v>13</v>
      </c>
      <c r="C9" s="2" t="s">
        <v>21</v>
      </c>
      <c r="D9" s="2" t="s">
        <v>25</v>
      </c>
      <c r="E9" s="16">
        <v>44918</v>
      </c>
      <c r="F9" s="24">
        <v>9800</v>
      </c>
      <c r="G9" s="25">
        <v>1532</v>
      </c>
      <c r="H9" s="24">
        <v>14500</v>
      </c>
      <c r="I9" s="16">
        <f t="shared" si="0"/>
        <v>45648</v>
      </c>
      <c r="J9" s="11" t="str">
        <f t="shared" si="1"/>
        <v>1위</v>
      </c>
    </row>
    <row r="10" spans="2:10" x14ac:dyDescent="0.35">
      <c r="B10" s="10" t="s">
        <v>14</v>
      </c>
      <c r="C10" s="2" t="s">
        <v>22</v>
      </c>
      <c r="D10" s="2" t="s">
        <v>26</v>
      </c>
      <c r="E10" s="16">
        <v>44869</v>
      </c>
      <c r="F10" s="24">
        <v>6800</v>
      </c>
      <c r="G10" s="25">
        <v>248</v>
      </c>
      <c r="H10" s="24">
        <v>12300</v>
      </c>
      <c r="I10" s="16">
        <f t="shared" si="0"/>
        <v>45369</v>
      </c>
      <c r="J10" s="11" t="str">
        <f t="shared" si="1"/>
        <v xml:space="preserve"> </v>
      </c>
    </row>
    <row r="11" spans="2:10" x14ac:dyDescent="0.35">
      <c r="B11" s="10" t="s">
        <v>15</v>
      </c>
      <c r="C11" s="2" t="s">
        <v>23</v>
      </c>
      <c r="D11" s="2" t="s">
        <v>25</v>
      </c>
      <c r="E11" s="16">
        <v>44910</v>
      </c>
      <c r="F11" s="24">
        <v>6900</v>
      </c>
      <c r="G11" s="25">
        <v>567</v>
      </c>
      <c r="H11" s="24">
        <v>15000</v>
      </c>
      <c r="I11" s="16">
        <f t="shared" si="0"/>
        <v>45275</v>
      </c>
      <c r="J11" s="11" t="str">
        <f t="shared" si="1"/>
        <v xml:space="preserve"> </v>
      </c>
    </row>
    <row r="12" spans="2:10" ht="14.5" thickBot="1" x14ac:dyDescent="0.4">
      <c r="B12" s="12" t="s">
        <v>16</v>
      </c>
      <c r="C12" s="13" t="s">
        <v>24</v>
      </c>
      <c r="D12" s="13" t="s">
        <v>27</v>
      </c>
      <c r="E12" s="18">
        <v>44894</v>
      </c>
      <c r="F12" s="29">
        <v>10500</v>
      </c>
      <c r="G12" s="30">
        <v>954</v>
      </c>
      <c r="H12" s="29">
        <v>29500</v>
      </c>
      <c r="I12" s="18">
        <f t="shared" si="0"/>
        <v>45259</v>
      </c>
      <c r="J12" s="14" t="str">
        <f t="shared" si="1"/>
        <v>3위</v>
      </c>
    </row>
    <row r="13" spans="2:10" x14ac:dyDescent="0.35">
      <c r="B13" s="23" t="s">
        <v>28</v>
      </c>
      <c r="C13" s="19"/>
      <c r="D13" s="19"/>
      <c r="E13" s="3">
        <f>INT(DAVERAGE(B4:J12,H4,D4:D5))</f>
        <v>15833</v>
      </c>
      <c r="F13" s="28"/>
      <c r="G13" s="19" t="s">
        <v>30</v>
      </c>
      <c r="H13" s="19"/>
      <c r="I13" s="19"/>
      <c r="J13" s="9">
        <f>INDEX(원가,MATCH("산타로사",C5:C12,0))</f>
        <v>7000</v>
      </c>
    </row>
    <row r="14" spans="2:10" ht="14.5" thickBot="1" x14ac:dyDescent="0.4">
      <c r="B14" s="21" t="s">
        <v>29</v>
      </c>
      <c r="C14" s="22"/>
      <c r="D14" s="22"/>
      <c r="E14" s="13">
        <f>SUMIF(E5:E12,"&gt;=2022-11-15",G5:G12)</f>
        <v>3917</v>
      </c>
      <c r="F14" s="20"/>
      <c r="G14" s="15" t="s">
        <v>1</v>
      </c>
      <c r="H14" s="13" t="s">
        <v>17</v>
      </c>
      <c r="I14" s="15" t="s">
        <v>3</v>
      </c>
      <c r="J14" s="31">
        <f>VLOOKUP(H14,C5:J12,3,FALSE)</f>
        <v>44854</v>
      </c>
    </row>
  </sheetData>
  <mergeCells count="4">
    <mergeCell ref="G13:I13"/>
    <mergeCell ref="F13:F14"/>
    <mergeCell ref="B14:D14"/>
    <mergeCell ref="B13:D13"/>
  </mergeCells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{04EEB568-C80F-4EAD-A9B0-EBE8AB8F8C51}</x14:id>
        </ext>
      </extLst>
    </cfRule>
  </conditionalFormatting>
  <dataValidations count="1">
    <dataValidation type="list" allowBlank="1" showInputMessage="1" showErrorMessage="1" sqref="H14" xr:uid="{299C5CDD-98F4-47FC-AB26-6414335E70D1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EEB568-C80F-4EAD-A9B0-EBE8AB8F8C51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53D5-6D1C-4ECA-BD2E-6B48867A69F0}">
  <dimension ref="B1:H21"/>
  <sheetViews>
    <sheetView topLeftCell="A10" workbookViewId="0">
      <selection activeCell="B18" sqref="B18:H21"/>
    </sheetView>
  </sheetViews>
  <sheetFormatPr defaultRowHeight="14" x14ac:dyDescent="0.35"/>
  <cols>
    <col min="1" max="1" width="1.6328125" style="1" customWidth="1"/>
    <col min="2" max="2" width="13.453125" style="1" bestFit="1" customWidth="1"/>
    <col min="3" max="3" width="18" style="1" bestFit="1" customWidth="1"/>
    <col min="4" max="4" width="13.453125" style="1" customWidth="1"/>
    <col min="5" max="5" width="10.81640625" style="1" bestFit="1" customWidth="1"/>
    <col min="6" max="6" width="9.81640625" style="1" customWidth="1"/>
    <col min="7" max="7" width="10.81640625" style="1" customWidth="1"/>
    <col min="8" max="8" width="10.90625" style="1" bestFit="1" customWidth="1"/>
    <col min="9" max="16384" width="8.7265625" style="1"/>
  </cols>
  <sheetData>
    <row r="1" spans="2:8" ht="14.5" thickBot="1" x14ac:dyDescent="0.4"/>
    <row r="2" spans="2:8" ht="28.5" thickBot="1" x14ac:dyDescent="0.4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6" t="s">
        <v>6</v>
      </c>
    </row>
    <row r="3" spans="2:8" x14ac:dyDescent="0.35">
      <c r="B3" s="8" t="s">
        <v>9</v>
      </c>
      <c r="C3" s="3" t="s">
        <v>17</v>
      </c>
      <c r="D3" s="3" t="s">
        <v>25</v>
      </c>
      <c r="E3" s="17">
        <v>44854</v>
      </c>
      <c r="F3" s="26">
        <v>8500</v>
      </c>
      <c r="G3" s="27">
        <v>339</v>
      </c>
      <c r="H3" s="26">
        <v>18000</v>
      </c>
    </row>
    <row r="4" spans="2:8" x14ac:dyDescent="0.35">
      <c r="B4" s="10" t="s">
        <v>10</v>
      </c>
      <c r="C4" s="2" t="s">
        <v>18</v>
      </c>
      <c r="D4" s="2" t="s">
        <v>26</v>
      </c>
      <c r="E4" s="16">
        <v>44836</v>
      </c>
      <c r="F4" s="24">
        <v>7000</v>
      </c>
      <c r="G4" s="25">
        <v>1035</v>
      </c>
      <c r="H4" s="24">
        <v>15200</v>
      </c>
    </row>
    <row r="5" spans="2:8" x14ac:dyDescent="0.35">
      <c r="B5" s="10" t="s">
        <v>11</v>
      </c>
      <c r="C5" s="2" t="s">
        <v>19</v>
      </c>
      <c r="D5" s="2" t="s">
        <v>26</v>
      </c>
      <c r="E5" s="16">
        <v>44869</v>
      </c>
      <c r="F5" s="24">
        <v>6300</v>
      </c>
      <c r="G5" s="25">
        <v>326</v>
      </c>
      <c r="H5" s="24">
        <v>11000</v>
      </c>
    </row>
    <row r="6" spans="2:8" x14ac:dyDescent="0.35">
      <c r="B6" s="10" t="s">
        <v>12</v>
      </c>
      <c r="C6" s="2" t="s">
        <v>20</v>
      </c>
      <c r="D6" s="2" t="s">
        <v>27</v>
      </c>
      <c r="E6" s="16">
        <v>44903</v>
      </c>
      <c r="F6" s="24">
        <v>12300</v>
      </c>
      <c r="G6" s="25">
        <v>864</v>
      </c>
      <c r="H6" s="24">
        <v>33900</v>
      </c>
    </row>
    <row r="7" spans="2:8" x14ac:dyDescent="0.35">
      <c r="B7" s="10" t="s">
        <v>13</v>
      </c>
      <c r="C7" s="2" t="s">
        <v>21</v>
      </c>
      <c r="D7" s="2" t="s">
        <v>25</v>
      </c>
      <c r="E7" s="16">
        <v>44918</v>
      </c>
      <c r="F7" s="24">
        <v>9800</v>
      </c>
      <c r="G7" s="25">
        <v>1532</v>
      </c>
      <c r="H7" s="24">
        <v>14500</v>
      </c>
    </row>
    <row r="8" spans="2:8" x14ac:dyDescent="0.35">
      <c r="B8" s="10" t="s">
        <v>14</v>
      </c>
      <c r="C8" s="2" t="s">
        <v>22</v>
      </c>
      <c r="D8" s="2" t="s">
        <v>26</v>
      </c>
      <c r="E8" s="16">
        <v>44869</v>
      </c>
      <c r="F8" s="24">
        <v>6800</v>
      </c>
      <c r="G8" s="25">
        <v>248</v>
      </c>
      <c r="H8" s="24">
        <v>12300</v>
      </c>
    </row>
    <row r="9" spans="2:8" x14ac:dyDescent="0.35">
      <c r="B9" s="10" t="s">
        <v>15</v>
      </c>
      <c r="C9" s="2" t="s">
        <v>23</v>
      </c>
      <c r="D9" s="2" t="s">
        <v>25</v>
      </c>
      <c r="E9" s="16">
        <v>44910</v>
      </c>
      <c r="F9" s="24">
        <v>6900</v>
      </c>
      <c r="G9" s="25">
        <v>567</v>
      </c>
      <c r="H9" s="24">
        <v>15000</v>
      </c>
    </row>
    <row r="10" spans="2:8" ht="14.5" thickBot="1" x14ac:dyDescent="0.4">
      <c r="B10" s="12" t="s">
        <v>16</v>
      </c>
      <c r="C10" s="13" t="s">
        <v>24</v>
      </c>
      <c r="D10" s="13" t="s">
        <v>27</v>
      </c>
      <c r="E10" s="18">
        <v>44894</v>
      </c>
      <c r="F10" s="29">
        <v>10500</v>
      </c>
      <c r="G10" s="30">
        <v>954</v>
      </c>
      <c r="H10" s="29">
        <v>29500</v>
      </c>
    </row>
    <row r="12" spans="2:8" ht="14.5" thickBot="1" x14ac:dyDescent="0.4"/>
    <row r="13" spans="2:8" ht="28.5" thickBot="1" x14ac:dyDescent="0.4">
      <c r="B13" s="5" t="s">
        <v>2</v>
      </c>
      <c r="C13" s="6" t="s">
        <v>4</v>
      </c>
    </row>
    <row r="14" spans="2:8" x14ac:dyDescent="0.35">
      <c r="B14" s="1" t="s">
        <v>31</v>
      </c>
      <c r="C14" s="1" t="s">
        <v>32</v>
      </c>
    </row>
    <row r="18" spans="2:8" ht="28.5" thickBot="1" x14ac:dyDescent="0.4">
      <c r="B18" s="44" t="s">
        <v>0</v>
      </c>
      <c r="C18" s="45" t="s">
        <v>1</v>
      </c>
      <c r="D18" s="45" t="s">
        <v>2</v>
      </c>
      <c r="E18" s="45" t="s">
        <v>3</v>
      </c>
      <c r="F18" s="46" t="s">
        <v>4</v>
      </c>
      <c r="G18" s="45" t="s">
        <v>5</v>
      </c>
      <c r="H18" s="47" t="s">
        <v>6</v>
      </c>
    </row>
    <row r="19" spans="2:8" x14ac:dyDescent="0.35">
      <c r="B19" s="40" t="s">
        <v>9</v>
      </c>
      <c r="C19" s="32" t="s">
        <v>17</v>
      </c>
      <c r="D19" s="32" t="s">
        <v>25</v>
      </c>
      <c r="E19" s="33">
        <v>44854</v>
      </c>
      <c r="F19" s="34">
        <v>8500</v>
      </c>
      <c r="G19" s="35">
        <v>339</v>
      </c>
      <c r="H19" s="42">
        <v>18000</v>
      </c>
    </row>
    <row r="20" spans="2:8" x14ac:dyDescent="0.35">
      <c r="B20" s="41" t="s">
        <v>10</v>
      </c>
      <c r="C20" s="36" t="s">
        <v>18</v>
      </c>
      <c r="D20" s="36" t="s">
        <v>26</v>
      </c>
      <c r="E20" s="37">
        <v>44836</v>
      </c>
      <c r="F20" s="38">
        <v>7000</v>
      </c>
      <c r="G20" s="39">
        <v>1035</v>
      </c>
      <c r="H20" s="43">
        <v>15200</v>
      </c>
    </row>
    <row r="21" spans="2:8" x14ac:dyDescent="0.35">
      <c r="B21" s="48" t="s">
        <v>13</v>
      </c>
      <c r="C21" s="49" t="s">
        <v>21</v>
      </c>
      <c r="D21" s="49" t="s">
        <v>25</v>
      </c>
      <c r="E21" s="50">
        <v>44918</v>
      </c>
      <c r="F21" s="51">
        <v>9800</v>
      </c>
      <c r="G21" s="52">
        <v>1532</v>
      </c>
      <c r="H21" s="53">
        <v>14500</v>
      </c>
    </row>
  </sheetData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{7B2D5052-D958-4F58-BCE6-E27C85A6F763}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2D5052-D958-4F58-BCE6-E27C85A6F76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DCDD-9F96-436D-9EB6-FC85CDA58692}">
  <dimension ref="B2:J19"/>
  <sheetViews>
    <sheetView workbookViewId="0">
      <selection activeCell="B5" sqref="B5"/>
    </sheetView>
  </sheetViews>
  <sheetFormatPr defaultRowHeight="14" x14ac:dyDescent="0.35"/>
  <cols>
    <col min="1" max="1" width="1.6328125" style="1" customWidth="1"/>
    <col min="2" max="3" width="13.81640625" style="1" bestFit="1" customWidth="1"/>
    <col min="4" max="4" width="20.26953125" style="1" bestFit="1" customWidth="1"/>
    <col min="5" max="5" width="12.26953125" style="1" bestFit="1" customWidth="1"/>
    <col min="6" max="6" width="20.26953125" style="1" bestFit="1" customWidth="1"/>
    <col min="7" max="7" width="12.26953125" style="1" bestFit="1" customWidth="1"/>
    <col min="8" max="8" width="20.26953125" style="1" bestFit="1" customWidth="1"/>
    <col min="9" max="9" width="16.81640625" style="1" bestFit="1" customWidth="1"/>
    <col min="10" max="10" width="24.81640625" style="1" bestFit="1" customWidth="1"/>
    <col min="11" max="16384" width="8.7265625" style="1"/>
  </cols>
  <sheetData>
    <row r="2" spans="2:10" ht="14.5" x14ac:dyDescent="0.35">
      <c r="B2" s="54"/>
      <c r="C2" s="55" t="s">
        <v>2</v>
      </c>
      <c r="D2" s="54"/>
      <c r="E2" s="54"/>
      <c r="F2" s="54"/>
      <c r="G2" s="54"/>
      <c r="H2" s="54"/>
      <c r="I2"/>
      <c r="J2"/>
    </row>
    <row r="3" spans="2:10" ht="14.5" x14ac:dyDescent="0.35">
      <c r="B3" s="54"/>
      <c r="C3" s="57" t="s">
        <v>26</v>
      </c>
      <c r="D3" s="56"/>
      <c r="E3" s="57" t="s">
        <v>27</v>
      </c>
      <c r="F3" s="56"/>
      <c r="G3" s="57" t="s">
        <v>25</v>
      </c>
      <c r="H3" s="56"/>
      <c r="I3"/>
      <c r="J3"/>
    </row>
    <row r="4" spans="2:10" ht="14.5" x14ac:dyDescent="0.35">
      <c r="B4" s="55" t="s">
        <v>3</v>
      </c>
      <c r="C4" s="58" t="s">
        <v>34</v>
      </c>
      <c r="D4" s="58" t="s">
        <v>36</v>
      </c>
      <c r="E4" s="58" t="s">
        <v>34</v>
      </c>
      <c r="F4" s="58" t="s">
        <v>36</v>
      </c>
      <c r="G4" s="58" t="s">
        <v>34</v>
      </c>
      <c r="H4" s="58" t="s">
        <v>36</v>
      </c>
      <c r="I4"/>
      <c r="J4"/>
    </row>
    <row r="5" spans="2:10" ht="14.5" x14ac:dyDescent="0.35">
      <c r="B5" s="59" t="s">
        <v>37</v>
      </c>
      <c r="C5" s="59">
        <v>1</v>
      </c>
      <c r="D5" s="59">
        <v>15200</v>
      </c>
      <c r="E5" s="59" t="s">
        <v>35</v>
      </c>
      <c r="F5" s="59" t="s">
        <v>35</v>
      </c>
      <c r="G5" s="59">
        <v>1</v>
      </c>
      <c r="H5" s="59">
        <v>18000</v>
      </c>
      <c r="I5"/>
      <c r="J5"/>
    </row>
    <row r="6" spans="2:10" ht="14.5" x14ac:dyDescent="0.35">
      <c r="B6" s="59" t="s">
        <v>38</v>
      </c>
      <c r="C6" s="59">
        <v>2</v>
      </c>
      <c r="D6" s="59">
        <v>11650</v>
      </c>
      <c r="E6" s="59">
        <v>1</v>
      </c>
      <c r="F6" s="59">
        <v>29500</v>
      </c>
      <c r="G6" s="59" t="s">
        <v>35</v>
      </c>
      <c r="H6" s="59" t="s">
        <v>35</v>
      </c>
      <c r="I6"/>
      <c r="J6"/>
    </row>
    <row r="7" spans="2:10" ht="14.5" x14ac:dyDescent="0.35">
      <c r="B7" s="59" t="s">
        <v>39</v>
      </c>
      <c r="C7" s="59" t="s">
        <v>35</v>
      </c>
      <c r="D7" s="59" t="s">
        <v>35</v>
      </c>
      <c r="E7" s="59">
        <v>1</v>
      </c>
      <c r="F7" s="59">
        <v>33900</v>
      </c>
      <c r="G7" s="59">
        <v>2</v>
      </c>
      <c r="H7" s="59">
        <v>14750</v>
      </c>
      <c r="I7"/>
      <c r="J7"/>
    </row>
    <row r="8" spans="2:10" ht="14.5" x14ac:dyDescent="0.35">
      <c r="B8" s="59" t="s">
        <v>33</v>
      </c>
      <c r="C8" s="59">
        <v>3</v>
      </c>
      <c r="D8" s="59">
        <v>12833.333333333334</v>
      </c>
      <c r="E8" s="59">
        <v>2</v>
      </c>
      <c r="F8" s="59">
        <v>31700</v>
      </c>
      <c r="G8" s="59">
        <v>3</v>
      </c>
      <c r="H8" s="59">
        <v>15833.333333333334</v>
      </c>
      <c r="I8"/>
      <c r="J8"/>
    </row>
    <row r="9" spans="2:10" ht="14.5" x14ac:dyDescent="0.35">
      <c r="B9"/>
      <c r="C9"/>
      <c r="D9"/>
    </row>
    <row r="10" spans="2:10" ht="14.5" x14ac:dyDescent="0.35">
      <c r="B10"/>
      <c r="C10"/>
      <c r="D10"/>
    </row>
    <row r="11" spans="2:10" ht="14.5" x14ac:dyDescent="0.35">
      <c r="B11"/>
      <c r="C11"/>
      <c r="D11"/>
    </row>
    <row r="12" spans="2:10" ht="14.5" x14ac:dyDescent="0.35">
      <c r="B12"/>
      <c r="C12"/>
      <c r="D12"/>
    </row>
    <row r="13" spans="2:10" ht="14.5" x14ac:dyDescent="0.35">
      <c r="B13"/>
      <c r="C13"/>
      <c r="D13"/>
    </row>
    <row r="14" spans="2:10" ht="14.5" x14ac:dyDescent="0.35">
      <c r="B14"/>
      <c r="C14"/>
      <c r="D14"/>
    </row>
    <row r="15" spans="2:10" ht="14.5" x14ac:dyDescent="0.35">
      <c r="B15"/>
      <c r="C15"/>
      <c r="D15"/>
    </row>
    <row r="16" spans="2:10" ht="14.5" x14ac:dyDescent="0.35">
      <c r="B16"/>
      <c r="C16"/>
      <c r="D16"/>
    </row>
    <row r="17" spans="2:4" ht="14.5" x14ac:dyDescent="0.35">
      <c r="B17"/>
      <c r="C17"/>
      <c r="D17"/>
    </row>
    <row r="18" spans="2:4" ht="14.5" x14ac:dyDescent="0.35">
      <c r="B18"/>
      <c r="C18"/>
      <c r="D18"/>
    </row>
    <row r="19" spans="2:4" ht="14.5" x14ac:dyDescent="0.35">
      <c r="B19"/>
      <c r="C19"/>
      <c r="D19"/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원가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안영준</dc:creator>
  <cp:lastModifiedBy>안영준</cp:lastModifiedBy>
  <dcterms:created xsi:type="dcterms:W3CDTF">2025-05-21T12:42:16Z</dcterms:created>
  <dcterms:modified xsi:type="dcterms:W3CDTF">2025-05-23T14:15:00Z</dcterms:modified>
</cp:coreProperties>
</file>